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in\Desktop\TH - 2.03.25R.(ND)\TH - 15.06.25R.(ND)\"/>
    </mc:Choice>
  </mc:AlternateContent>
  <xr:revisionPtr revIDLastSave="0" documentId="8_{9359B6C3-0513-498D-BBDD-715AA21FB9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potkania" sheetId="1" r:id="rId1"/>
    <sheet name="tabela" sheetId="4" r:id="rId2"/>
  </sheets>
  <definedNames>
    <definedName name="_xlnm._FilterDatabase" localSheetId="1" hidden="1">tabela!$A$1:$R$22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D128" i="1"/>
  <c r="D129" i="1"/>
  <c r="D130" i="1"/>
  <c r="D131" i="1"/>
  <c r="D132" i="1"/>
  <c r="D133" i="1"/>
  <c r="D78" i="1"/>
  <c r="D79" i="1"/>
  <c r="D80" i="1"/>
  <c r="D81" i="1"/>
  <c r="D82" i="1"/>
  <c r="D83" i="1"/>
  <c r="E155" i="1"/>
  <c r="D154" i="1"/>
  <c r="C154" i="1"/>
  <c r="D153" i="1"/>
  <c r="C153" i="1"/>
  <c r="D152" i="1"/>
  <c r="C152" i="1"/>
  <c r="D151" i="1"/>
  <c r="C151" i="1"/>
  <c r="D150" i="1"/>
  <c r="C150" i="1"/>
  <c r="D149" i="1"/>
  <c r="C149" i="1"/>
  <c r="D148" i="1"/>
  <c r="C148" i="1"/>
  <c r="E145" i="1"/>
  <c r="D144" i="1"/>
  <c r="C144" i="1"/>
  <c r="D143" i="1"/>
  <c r="C143" i="1"/>
  <c r="D142" i="1"/>
  <c r="C142" i="1"/>
  <c r="D141" i="1"/>
  <c r="C141" i="1"/>
  <c r="D140" i="1"/>
  <c r="C140" i="1"/>
  <c r="D139" i="1"/>
  <c r="C139" i="1"/>
  <c r="D138" i="1"/>
  <c r="C138" i="1"/>
  <c r="E135" i="1"/>
  <c r="D134" i="1"/>
  <c r="C134" i="1"/>
  <c r="C133" i="1"/>
  <c r="C132" i="1"/>
  <c r="C131" i="1"/>
  <c r="C130" i="1"/>
  <c r="C129" i="1"/>
  <c r="C128" i="1"/>
  <c r="E125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E115" i="1"/>
  <c r="D114" i="1"/>
  <c r="C114" i="1"/>
  <c r="D113" i="1"/>
  <c r="C113" i="1"/>
  <c r="D112" i="1"/>
  <c r="C112" i="1"/>
  <c r="D111" i="1"/>
  <c r="C111" i="1"/>
  <c r="D110" i="1"/>
  <c r="C110" i="1"/>
  <c r="D109" i="1"/>
  <c r="C109" i="1"/>
  <c r="D108" i="1"/>
  <c r="C108" i="1"/>
  <c r="E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E95" i="1"/>
  <c r="D94" i="1"/>
  <c r="C94" i="1"/>
  <c r="D93" i="1"/>
  <c r="C93" i="1"/>
  <c r="D92" i="1"/>
  <c r="C92" i="1"/>
  <c r="D91" i="1"/>
  <c r="C91" i="1"/>
  <c r="D90" i="1"/>
  <c r="C90" i="1"/>
  <c r="D89" i="1"/>
  <c r="C89" i="1"/>
  <c r="D88" i="1"/>
  <c r="C88" i="1"/>
  <c r="E85" i="1"/>
  <c r="E80" i="1" s="1"/>
  <c r="D84" i="1"/>
  <c r="C84" i="1"/>
  <c r="C83" i="1"/>
  <c r="C82" i="1"/>
  <c r="C81" i="1"/>
  <c r="C80" i="1"/>
  <c r="C79" i="1"/>
  <c r="C78" i="1"/>
  <c r="E75" i="1"/>
  <c r="E69" i="1" s="1"/>
  <c r="D74" i="1"/>
  <c r="C74" i="1"/>
  <c r="D73" i="1"/>
  <c r="C73" i="1"/>
  <c r="D72" i="1"/>
  <c r="C72" i="1"/>
  <c r="D71" i="1"/>
  <c r="C71" i="1"/>
  <c r="D70" i="1"/>
  <c r="C70" i="1"/>
  <c r="D69" i="1"/>
  <c r="C69" i="1"/>
  <c r="D68" i="1"/>
  <c r="C68" i="1"/>
  <c r="E65" i="1"/>
  <c r="D64" i="1"/>
  <c r="C64" i="1"/>
  <c r="D63" i="1"/>
  <c r="C63" i="1"/>
  <c r="D62" i="1"/>
  <c r="C62" i="1"/>
  <c r="D61" i="1"/>
  <c r="C61" i="1"/>
  <c r="D60" i="1"/>
  <c r="C60" i="1"/>
  <c r="D59" i="1"/>
  <c r="C59" i="1"/>
  <c r="D58" i="1"/>
  <c r="C58" i="1"/>
  <c r="E55" i="1"/>
  <c r="E50" i="1" s="1"/>
  <c r="D54" i="1"/>
  <c r="C54" i="1"/>
  <c r="D53" i="1"/>
  <c r="C53" i="1"/>
  <c r="D52" i="1"/>
  <c r="C52" i="1"/>
  <c r="D51" i="1"/>
  <c r="C51" i="1"/>
  <c r="D50" i="1"/>
  <c r="C50" i="1"/>
  <c r="D49" i="1"/>
  <c r="C49" i="1"/>
  <c r="D48" i="1"/>
  <c r="C48" i="1"/>
  <c r="E45" i="1"/>
  <c r="F39" i="1" s="1"/>
  <c r="D44" i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E35" i="1"/>
  <c r="F31" i="1" s="1"/>
  <c r="D34" i="1"/>
  <c r="C34" i="1"/>
  <c r="D33" i="1"/>
  <c r="C33" i="1"/>
  <c r="D32" i="1"/>
  <c r="D31" i="1"/>
  <c r="C31" i="1"/>
  <c r="D30" i="1"/>
  <c r="C30" i="1"/>
  <c r="D29" i="1"/>
  <c r="C29" i="1"/>
  <c r="D28" i="1"/>
  <c r="C28" i="1"/>
  <c r="E15" i="1"/>
  <c r="F9" i="1" s="1"/>
  <c r="D24" i="1"/>
  <c r="D23" i="1"/>
  <c r="D22" i="1"/>
  <c r="D21" i="1"/>
  <c r="D20" i="1"/>
  <c r="D19" i="1"/>
  <c r="D18" i="1"/>
  <c r="D8" i="1"/>
  <c r="D9" i="1"/>
  <c r="D10" i="1"/>
  <c r="D11" i="1"/>
  <c r="D12" i="1"/>
  <c r="D13" i="1"/>
  <c r="D14" i="1"/>
  <c r="C24" i="1"/>
  <c r="C23" i="1"/>
  <c r="C22" i="1"/>
  <c r="C21" i="1"/>
  <c r="C20" i="1"/>
  <c r="C19" i="1"/>
  <c r="C18" i="1"/>
  <c r="C8" i="1"/>
  <c r="C14" i="1"/>
  <c r="C13" i="1"/>
  <c r="C12" i="1"/>
  <c r="C11" i="1"/>
  <c r="C10" i="1"/>
  <c r="C9" i="1"/>
  <c r="E149" i="1" l="1"/>
  <c r="F149" i="1"/>
  <c r="F153" i="1"/>
  <c r="F150" i="1"/>
  <c r="R7" i="4" s="1"/>
  <c r="F154" i="1"/>
  <c r="R4" i="4" s="1"/>
  <c r="F151" i="1"/>
  <c r="F148" i="1"/>
  <c r="R8" i="4" s="1"/>
  <c r="F152" i="1"/>
  <c r="R2" i="4" s="1"/>
  <c r="E140" i="1"/>
  <c r="F139" i="1"/>
  <c r="F143" i="1"/>
  <c r="F140" i="1"/>
  <c r="Q11" i="4" s="1"/>
  <c r="F144" i="1"/>
  <c r="Q3" i="4" s="1"/>
  <c r="F141" i="1"/>
  <c r="F138" i="1"/>
  <c r="F142" i="1"/>
  <c r="Q12" i="4" s="1"/>
  <c r="E129" i="1"/>
  <c r="F131" i="1"/>
  <c r="F128" i="1"/>
  <c r="F132" i="1"/>
  <c r="P5" i="4" s="1"/>
  <c r="F129" i="1"/>
  <c r="P9" i="4" s="1"/>
  <c r="F133" i="1"/>
  <c r="F130" i="1"/>
  <c r="F134" i="1"/>
  <c r="P18" i="4" s="1"/>
  <c r="E120" i="1"/>
  <c r="F120" i="1"/>
  <c r="F124" i="1"/>
  <c r="F121" i="1"/>
  <c r="O21" i="4" s="1"/>
  <c r="F118" i="1"/>
  <c r="O13" i="4" s="1"/>
  <c r="F122" i="1"/>
  <c r="F119" i="1"/>
  <c r="F123" i="1"/>
  <c r="O18" i="4" s="1"/>
  <c r="E109" i="1"/>
  <c r="F109" i="1"/>
  <c r="F113" i="1"/>
  <c r="F114" i="1"/>
  <c r="N3" i="4" s="1"/>
  <c r="F111" i="1"/>
  <c r="N20" i="4" s="1"/>
  <c r="F112" i="1"/>
  <c r="F110" i="1"/>
  <c r="F108" i="1"/>
  <c r="N8" i="4" s="1"/>
  <c r="E100" i="1"/>
  <c r="F99" i="1"/>
  <c r="F103" i="1"/>
  <c r="F102" i="1"/>
  <c r="M10" i="4" s="1"/>
  <c r="F100" i="1"/>
  <c r="M7" i="4" s="1"/>
  <c r="F104" i="1"/>
  <c r="M2" i="4" s="1"/>
  <c r="F101" i="1"/>
  <c r="M11" i="4" s="1"/>
  <c r="F98" i="1"/>
  <c r="M8" i="4" s="1"/>
  <c r="E89" i="1"/>
  <c r="F91" i="1"/>
  <c r="F88" i="1"/>
  <c r="F92" i="1"/>
  <c r="L21" i="4" s="1"/>
  <c r="F89" i="1"/>
  <c r="L9" i="4" s="1"/>
  <c r="F93" i="1"/>
  <c r="L5" i="4" s="1"/>
  <c r="F90" i="1"/>
  <c r="F94" i="1"/>
  <c r="L4" i="4" s="1"/>
  <c r="F59" i="1"/>
  <c r="I10" i="4" s="1"/>
  <c r="F63" i="1"/>
  <c r="E60" i="1"/>
  <c r="E64" i="1"/>
  <c r="F64" i="1"/>
  <c r="I3" i="4" s="1"/>
  <c r="E61" i="1"/>
  <c r="F58" i="1"/>
  <c r="E62" i="1"/>
  <c r="F62" i="1"/>
  <c r="E59" i="1"/>
  <c r="F60" i="1"/>
  <c r="F61" i="1"/>
  <c r="I5" i="4" s="1"/>
  <c r="E63" i="1"/>
  <c r="E152" i="1"/>
  <c r="R17" i="4" s="1"/>
  <c r="E148" i="1"/>
  <c r="R14" i="4" s="1"/>
  <c r="R18" i="4"/>
  <c r="R20" i="4"/>
  <c r="E154" i="1"/>
  <c r="E150" i="1"/>
  <c r="R13" i="4" s="1"/>
  <c r="E153" i="1"/>
  <c r="R3" i="4" s="1"/>
  <c r="E151" i="1"/>
  <c r="R21" i="4" s="1"/>
  <c r="E128" i="1"/>
  <c r="P8" i="4" s="1"/>
  <c r="E134" i="1"/>
  <c r="P16" i="4" s="1"/>
  <c r="P10" i="4"/>
  <c r="E130" i="1"/>
  <c r="P7" i="4" s="1"/>
  <c r="O4" i="4"/>
  <c r="E122" i="1"/>
  <c r="O5" i="4" s="1"/>
  <c r="E78" i="1"/>
  <c r="K14" i="4" s="1"/>
  <c r="I6" i="4"/>
  <c r="E40" i="1"/>
  <c r="G7" i="4" s="1"/>
  <c r="F41" i="1"/>
  <c r="E38" i="1"/>
  <c r="G14" i="4" s="1"/>
  <c r="F40" i="1"/>
  <c r="G15" i="4" s="1"/>
  <c r="E41" i="1"/>
  <c r="G11" i="4" s="1"/>
  <c r="E74" i="1"/>
  <c r="J3" i="4" s="1"/>
  <c r="F71" i="1"/>
  <c r="J10" i="4" s="1"/>
  <c r="E94" i="1"/>
  <c r="L16" i="4" s="1"/>
  <c r="F73" i="1"/>
  <c r="J18" i="4" s="1"/>
  <c r="E71" i="1"/>
  <c r="J12" i="4" s="1"/>
  <c r="F83" i="1"/>
  <c r="K5" i="4" s="1"/>
  <c r="E124" i="1"/>
  <c r="O16" i="4" s="1"/>
  <c r="E121" i="1"/>
  <c r="O12" i="4" s="1"/>
  <c r="E143" i="1"/>
  <c r="Q5" i="4" s="1"/>
  <c r="E139" i="1"/>
  <c r="Q19" i="4" s="1"/>
  <c r="E44" i="1"/>
  <c r="G16" i="4" s="1"/>
  <c r="F38" i="1"/>
  <c r="G8" i="4" s="1"/>
  <c r="E68" i="1"/>
  <c r="J8" i="4" s="1"/>
  <c r="E73" i="1"/>
  <c r="J2" i="4" s="1"/>
  <c r="E70" i="1"/>
  <c r="J7" i="4" s="1"/>
  <c r="F81" i="1"/>
  <c r="K20" i="4" s="1"/>
  <c r="E90" i="1"/>
  <c r="L10" i="4" s="1"/>
  <c r="E123" i="1"/>
  <c r="O3" i="4" s="1"/>
  <c r="O20" i="4"/>
  <c r="P2" i="4"/>
  <c r="E92" i="1"/>
  <c r="L18" i="4" s="1"/>
  <c r="E42" i="1"/>
  <c r="G12" i="4" s="1"/>
  <c r="F44" i="1"/>
  <c r="G18" i="4" s="1"/>
  <c r="I18" i="4"/>
  <c r="F68" i="1"/>
  <c r="J22" i="4" s="1"/>
  <c r="E72" i="1"/>
  <c r="J17" i="4" s="1"/>
  <c r="F69" i="1"/>
  <c r="J19" i="4" s="1"/>
  <c r="F79" i="1"/>
  <c r="K19" i="4" s="1"/>
  <c r="O17" i="4"/>
  <c r="E119" i="1"/>
  <c r="O9" i="4" s="1"/>
  <c r="E132" i="1"/>
  <c r="P12" i="4" s="1"/>
  <c r="Q22" i="4"/>
  <c r="E141" i="1"/>
  <c r="Q20" i="4" s="1"/>
  <c r="R15" i="4"/>
  <c r="R9" i="4"/>
  <c r="R16" i="4"/>
  <c r="P11" i="4"/>
  <c r="E138" i="1"/>
  <c r="Q14" i="4" s="1"/>
  <c r="Q17" i="4"/>
  <c r="Q10" i="4"/>
  <c r="Q15" i="4"/>
  <c r="P22" i="4"/>
  <c r="E133" i="1"/>
  <c r="P6" i="4" s="1"/>
  <c r="E131" i="1"/>
  <c r="P21" i="4" s="1"/>
  <c r="E144" i="1"/>
  <c r="Q4" i="4" s="1"/>
  <c r="E142" i="1"/>
  <c r="Q6" i="4" s="1"/>
  <c r="Q13" i="4"/>
  <c r="P19" i="4"/>
  <c r="E112" i="1"/>
  <c r="N17" i="4" s="1"/>
  <c r="E108" i="1"/>
  <c r="N22" i="4" s="1"/>
  <c r="N6" i="4"/>
  <c r="N9" i="4"/>
  <c r="N21" i="4"/>
  <c r="N19" i="4"/>
  <c r="E118" i="1"/>
  <c r="O14" i="4" s="1"/>
  <c r="O11" i="4"/>
  <c r="E114" i="1"/>
  <c r="N4" i="4" s="1"/>
  <c r="E110" i="1"/>
  <c r="N13" i="4" s="1"/>
  <c r="E113" i="1"/>
  <c r="N2" i="4" s="1"/>
  <c r="E111" i="1"/>
  <c r="N10" i="4" s="1"/>
  <c r="O15" i="4"/>
  <c r="N7" i="4"/>
  <c r="E101" i="1"/>
  <c r="M12" i="4" s="1"/>
  <c r="E99" i="1"/>
  <c r="M22" i="4" s="1"/>
  <c r="L13" i="4"/>
  <c r="E98" i="1"/>
  <c r="M14" i="4" s="1"/>
  <c r="M5" i="4"/>
  <c r="M15" i="4"/>
  <c r="E103" i="1"/>
  <c r="M18" i="4" s="1"/>
  <c r="E88" i="1"/>
  <c r="L14" i="4" s="1"/>
  <c r="L20" i="4"/>
  <c r="L22" i="4"/>
  <c r="E93" i="1"/>
  <c r="L3" i="4" s="1"/>
  <c r="E91" i="1"/>
  <c r="L17" i="4" s="1"/>
  <c r="E104" i="1"/>
  <c r="M16" i="4" s="1"/>
  <c r="E102" i="1"/>
  <c r="M6" i="4" s="1"/>
  <c r="M19" i="4"/>
  <c r="L15" i="4"/>
  <c r="K7" i="4"/>
  <c r="F78" i="1"/>
  <c r="K9" i="4" s="1"/>
  <c r="E83" i="1"/>
  <c r="K6" i="4" s="1"/>
  <c r="E81" i="1"/>
  <c r="K13" i="4" s="1"/>
  <c r="E79" i="1"/>
  <c r="K8" i="4" s="1"/>
  <c r="F84" i="1"/>
  <c r="K2" i="4" s="1"/>
  <c r="F82" i="1"/>
  <c r="K21" i="4" s="1"/>
  <c r="F80" i="1"/>
  <c r="K11" i="4" s="1"/>
  <c r="E84" i="1"/>
  <c r="K4" i="4" s="1"/>
  <c r="E82" i="1"/>
  <c r="K12" i="4" s="1"/>
  <c r="F74" i="1"/>
  <c r="J16" i="4" s="1"/>
  <c r="F72" i="1"/>
  <c r="J6" i="4" s="1"/>
  <c r="F70" i="1"/>
  <c r="J11" i="4" s="1"/>
  <c r="J15" i="4"/>
  <c r="F51" i="1"/>
  <c r="H10" i="4" s="1"/>
  <c r="F54" i="1"/>
  <c r="H5" i="4" s="1"/>
  <c r="F52" i="1"/>
  <c r="H12" i="4" s="1"/>
  <c r="F50" i="1"/>
  <c r="H13" i="4" s="1"/>
  <c r="E58" i="1"/>
  <c r="I14" i="4" s="1"/>
  <c r="I2" i="4"/>
  <c r="E48" i="1"/>
  <c r="H8" i="4" s="1"/>
  <c r="F53" i="1"/>
  <c r="H17" i="4" s="1"/>
  <c r="F49" i="1"/>
  <c r="H7" i="4" s="1"/>
  <c r="F48" i="1"/>
  <c r="H22" i="4" s="1"/>
  <c r="E53" i="1"/>
  <c r="H2" i="4" s="1"/>
  <c r="E51" i="1"/>
  <c r="H11" i="4" s="1"/>
  <c r="E49" i="1"/>
  <c r="H9" i="4" s="1"/>
  <c r="E54" i="1"/>
  <c r="H4" i="4" s="1"/>
  <c r="E52" i="1"/>
  <c r="H6" i="4" s="1"/>
  <c r="I9" i="4"/>
  <c r="H19" i="4"/>
  <c r="E43" i="1"/>
  <c r="G3" i="4" s="1"/>
  <c r="E39" i="1"/>
  <c r="G19" i="4" s="1"/>
  <c r="F42" i="1"/>
  <c r="G21" i="4" s="1"/>
  <c r="F43" i="1"/>
  <c r="G17" i="4" s="1"/>
  <c r="G22" i="4"/>
  <c r="G20" i="4"/>
  <c r="E30" i="1"/>
  <c r="F13" i="4" s="1"/>
  <c r="F29" i="1"/>
  <c r="F10" i="4" s="1"/>
  <c r="E29" i="1"/>
  <c r="F15" i="4" s="1"/>
  <c r="E34" i="1"/>
  <c r="F16" i="4" s="1"/>
  <c r="E33" i="1"/>
  <c r="F18" i="4" s="1"/>
  <c r="F32" i="1"/>
  <c r="F2" i="4" s="1"/>
  <c r="F33" i="1"/>
  <c r="F4" i="4" s="1"/>
  <c r="E28" i="1"/>
  <c r="F8" i="4" s="1"/>
  <c r="E31" i="1"/>
  <c r="F20" i="4" s="1"/>
  <c r="F34" i="1"/>
  <c r="F3" i="4" s="1"/>
  <c r="F30" i="1"/>
  <c r="F6" i="4" s="1"/>
  <c r="E32" i="1"/>
  <c r="F17" i="4" s="1"/>
  <c r="F28" i="1"/>
  <c r="F9" i="4" s="1"/>
  <c r="F5" i="4"/>
  <c r="E9" i="1"/>
  <c r="D8" i="4" s="1"/>
  <c r="F12" i="1"/>
  <c r="D10" i="4" s="1"/>
  <c r="E13" i="1"/>
  <c r="D15" i="4" s="1"/>
  <c r="E12" i="1"/>
  <c r="D19" i="4" s="1"/>
  <c r="F8" i="1"/>
  <c r="D13" i="4" s="1"/>
  <c r="F11" i="1"/>
  <c r="D21" i="4" s="1"/>
  <c r="E8" i="1"/>
  <c r="D14" i="4" s="1"/>
  <c r="E11" i="1"/>
  <c r="D9" i="4" s="1"/>
  <c r="F14" i="1"/>
  <c r="D6" i="4" s="1"/>
  <c r="F10" i="1"/>
  <c r="D20" i="4" s="1"/>
  <c r="E14" i="1"/>
  <c r="D7" i="4" s="1"/>
  <c r="E10" i="1"/>
  <c r="D22" i="4" s="1"/>
  <c r="F13" i="1"/>
  <c r="D12" i="4" s="1"/>
  <c r="D11" i="4"/>
  <c r="E25" i="1" l="1"/>
  <c r="I16" i="4" l="1"/>
  <c r="I4" i="4"/>
  <c r="I21" i="4"/>
  <c r="I20" i="4"/>
  <c r="I13" i="4"/>
  <c r="I15" i="4"/>
  <c r="F22" i="1"/>
  <c r="E4" i="4" s="1"/>
  <c r="F18" i="1"/>
  <c r="E17" i="4" s="1"/>
  <c r="F23" i="1"/>
  <c r="E3" i="4" s="1"/>
  <c r="F21" i="1"/>
  <c r="E18" i="4" s="1"/>
  <c r="F19" i="1"/>
  <c r="E5" i="4" s="1"/>
  <c r="E23" i="1"/>
  <c r="E21" i="4" s="1"/>
  <c r="E21" i="1"/>
  <c r="E7" i="4" s="1"/>
  <c r="E19" i="1"/>
  <c r="E22" i="4" s="1"/>
  <c r="F24" i="1"/>
  <c r="E16" i="4" s="1"/>
  <c r="F20" i="1"/>
  <c r="E2" i="4" s="1"/>
  <c r="E24" i="1"/>
  <c r="E12" i="4" s="1"/>
  <c r="E22" i="1"/>
  <c r="E11" i="4" s="1"/>
  <c r="E20" i="1"/>
  <c r="E19" i="4" s="1"/>
  <c r="E18" i="1"/>
  <c r="E14" i="4" s="1"/>
  <c r="C16" i="4" l="1"/>
  <c r="C19" i="4"/>
  <c r="C8" i="4"/>
  <c r="C2" i="4"/>
  <c r="C17" i="4"/>
  <c r="C3" i="4"/>
  <c r="C4" i="4"/>
  <c r="C18" i="4"/>
  <c r="C5" i="4"/>
  <c r="C6" i="4"/>
  <c r="C12" i="4"/>
  <c r="C10" i="4"/>
  <c r="C21" i="4"/>
  <c r="C11" i="4"/>
  <c r="C20" i="4"/>
  <c r="C13" i="4"/>
  <c r="C15" i="4"/>
  <c r="C7" i="4"/>
  <c r="C9" i="4"/>
  <c r="C22" i="4"/>
  <c r="C14" i="4" l="1"/>
</calcChain>
</file>

<file path=xl/sharedStrings.xml><?xml version="1.0" encoding="utf-8"?>
<sst xmlns="http://schemas.openxmlformats.org/spreadsheetml/2006/main" count="483" uniqueCount="98">
  <si>
    <t>Zestawienie spotkań</t>
  </si>
  <si>
    <t>1 mecz</t>
  </si>
  <si>
    <t>A1</t>
  </si>
  <si>
    <t>A2</t>
  </si>
  <si>
    <t>A3</t>
  </si>
  <si>
    <t>A4</t>
  </si>
  <si>
    <t>A5</t>
  </si>
  <si>
    <t>A6</t>
  </si>
  <si>
    <t>A7</t>
  </si>
  <si>
    <t>B1</t>
  </si>
  <si>
    <t>B2</t>
  </si>
  <si>
    <t>B3</t>
  </si>
  <si>
    <t>B4</t>
  </si>
  <si>
    <t>B5</t>
  </si>
  <si>
    <t>B6</t>
  </si>
  <si>
    <t>B7</t>
  </si>
  <si>
    <t>wynik</t>
  </si>
  <si>
    <t>2 mecz</t>
  </si>
  <si>
    <t>C1</t>
  </si>
  <si>
    <t>C2</t>
  </si>
  <si>
    <t>C3</t>
  </si>
  <si>
    <t>C4</t>
  </si>
  <si>
    <t>C5</t>
  </si>
  <si>
    <t>C6</t>
  </si>
  <si>
    <t>C7</t>
  </si>
  <si>
    <t>3 mecz</t>
  </si>
  <si>
    <t>4 mecz</t>
  </si>
  <si>
    <t>5 mecz</t>
  </si>
  <si>
    <t>6 mecz</t>
  </si>
  <si>
    <t>7 mecz</t>
  </si>
  <si>
    <t>8 mecz</t>
  </si>
  <si>
    <t>9 mecz</t>
  </si>
  <si>
    <t>10 mecz</t>
  </si>
  <si>
    <t>11 mecz</t>
  </si>
  <si>
    <t>12 mecz</t>
  </si>
  <si>
    <t>13 mecz</t>
  </si>
  <si>
    <t>14 mecz</t>
  </si>
  <si>
    <t>15 mecz</t>
  </si>
  <si>
    <t>ZAWODNIK</t>
  </si>
  <si>
    <t>PUNKTY</t>
  </si>
  <si>
    <t>P</t>
  </si>
  <si>
    <t>AUGUSTYNIAK KUBA</t>
  </si>
  <si>
    <t>BALWIERCZYK JAN</t>
  </si>
  <si>
    <t>PIETRZAK KAMIL</t>
  </si>
  <si>
    <t>CHOROSZ JAN</t>
  </si>
  <si>
    <t>PACHULSKI JULIUSZ</t>
  </si>
  <si>
    <t>CICHOSZ RYSZARD</t>
  </si>
  <si>
    <t>OZDEMIR MIRAN</t>
  </si>
  <si>
    <t>CIEPŁUCHA DAWID</t>
  </si>
  <si>
    <t>OLSZYŃSKI ADRIAN</t>
  </si>
  <si>
    <t>GLASNAPP NATAN</t>
  </si>
  <si>
    <t>MOKROS MATEUSZ</t>
  </si>
  <si>
    <t>MATCZAK TOBIASZ</t>
  </si>
  <si>
    <t>KAŹMIERCZAK JAN</t>
  </si>
  <si>
    <t>BERGIER BORYS</t>
  </si>
  <si>
    <t>DRÓŻDŹ NIKODEM</t>
  </si>
  <si>
    <t>INDELAK ADAM</t>
  </si>
  <si>
    <t>LINARD ANTONI</t>
  </si>
  <si>
    <t>zawodnik 13</t>
  </si>
  <si>
    <t xml:space="preserve"> </t>
  </si>
  <si>
    <t>zawodnik 21</t>
  </si>
  <si>
    <t>zawodnik 2</t>
  </si>
  <si>
    <t>linard</t>
  </si>
  <si>
    <t>drozdz</t>
  </si>
  <si>
    <t>indelak</t>
  </si>
  <si>
    <t>zawodnik 2 - BERGIER</t>
  </si>
  <si>
    <t>ZAWODNIK 13 - KAŹMIERCZAK</t>
  </si>
  <si>
    <t>pauza:</t>
  </si>
  <si>
    <t>pachulski</t>
  </si>
  <si>
    <t>ozdemir</t>
  </si>
  <si>
    <t>mokros</t>
  </si>
  <si>
    <t>matczak</t>
  </si>
  <si>
    <t>zawodnik 13 - pietrzak</t>
  </si>
  <si>
    <t>zawodnik 21 - olszyński</t>
  </si>
  <si>
    <t>zawodnik 21 - augustyniak</t>
  </si>
  <si>
    <t>zawodnik 2 - balwierczyk</t>
  </si>
  <si>
    <t>zawodnik 13 - INDELAK</t>
  </si>
  <si>
    <t>zawodnik 21 - OZDEMIR</t>
  </si>
  <si>
    <t>zawodnik 2 - MOKROS</t>
  </si>
  <si>
    <t>KHOMENKO SVIATOSLAV</t>
  </si>
  <si>
    <t>zawodnik 2 - DROZDZ</t>
  </si>
  <si>
    <t>2X</t>
  </si>
  <si>
    <t>zawodnik 13 - GLASNAPP</t>
  </si>
  <si>
    <t>PUCHALSKI JULIUSZ</t>
  </si>
  <si>
    <t>zawodnik 21 - CIEPŁUCHA</t>
  </si>
  <si>
    <t>2x</t>
  </si>
  <si>
    <t xml:space="preserve"> zawodnik 21 - KAŹMIERCZAK</t>
  </si>
  <si>
    <t>zawodnik 2 - OLSZYŃSKI</t>
  </si>
  <si>
    <t>zawodnik 2 - PACHULSKI</t>
  </si>
  <si>
    <t>zawodnik 13 - LINARD</t>
  </si>
  <si>
    <t>3X</t>
  </si>
  <si>
    <t>zawodnik 21 - MATCZAK</t>
  </si>
  <si>
    <t>zawodnik 21 - LINARD</t>
  </si>
  <si>
    <t>zawodnik 2 - KHOMENKO</t>
  </si>
  <si>
    <t>zawodnik 13 - OZDEMIR</t>
  </si>
  <si>
    <t>BALWIERCZYK OLIWIER</t>
  </si>
  <si>
    <t>TURNIEJ HOLENDERSKI - 15.06.25R.(ND)</t>
  </si>
  <si>
    <t>U9 - KATEGORIA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</si>
</sst>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9933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26"/>
      <color theme="4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1" fillId="0" borderId="0" xfId="0" applyFon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2" xfId="0" applyBorder="1"/>
    <xf numFmtId="0" fontId="1" fillId="0" borderId="6" xfId="0" applyFont="1" applyBorder="1"/>
    <xf numFmtId="0" fontId="1" fillId="0" borderId="4" xfId="0" applyFont="1" applyBorder="1" applyAlignment="1">
      <alignment horizontal="center"/>
    </xf>
    <xf numFmtId="0" fontId="1" fillId="0" borderId="3" xfId="0" applyFont="1" applyBorder="1"/>
    <xf numFmtId="0" fontId="1" fillId="0" borderId="8" xfId="0" applyFont="1" applyBorder="1" applyAlignment="1">
      <alignment horizontal="center"/>
    </xf>
    <xf numFmtId="0" fontId="8" fillId="0" borderId="7" xfId="0" applyFont="1" applyBorder="1"/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/>
    <xf numFmtId="0" fontId="12" fillId="0" borderId="0" xfId="0" applyFont="1"/>
    <xf numFmtId="0" fontId="11" fillId="0" borderId="0" xfId="0" applyFont="1"/>
    <xf numFmtId="0" fontId="3" fillId="0" borderId="0" xfId="0" applyFont="1" applyAlignment="1">
      <alignment horizontal="center" vertical="center"/>
    </xf>
    <xf numFmtId="0" fontId="8" fillId="0" borderId="2" xfId="0" applyFont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8" fillId="2" borderId="7" xfId="0" applyFont="1" applyFill="1" applyBorder="1"/>
    <xf numFmtId="0" fontId="2" fillId="2" borderId="0" xfId="0" applyFont="1" applyFill="1"/>
    <xf numFmtId="0" fontId="2" fillId="3" borderId="0" xfId="0" applyFont="1" applyFill="1"/>
    <xf numFmtId="0" fontId="8" fillId="4" borderId="2" xfId="0" applyFont="1" applyFill="1" applyBorder="1" applyProtection="1">
      <protection locked="0"/>
    </xf>
    <xf numFmtId="0" fontId="8" fillId="0" borderId="2" xfId="0" applyFont="1" applyBorder="1"/>
    <xf numFmtId="0" fontId="8" fillId="2" borderId="7" xfId="0" applyFont="1" applyFill="1" applyBorder="1" applyProtection="1">
      <protection locked="0"/>
    </xf>
    <xf numFmtId="0" fontId="8" fillId="0" borderId="7" xfId="0" applyFont="1" applyBorder="1" applyProtection="1">
      <protection locked="0"/>
    </xf>
    <xf numFmtId="0" fontId="8" fillId="2" borderId="2" xfId="0" applyFont="1" applyFill="1" applyBorder="1"/>
    <xf numFmtId="0" fontId="6" fillId="2" borderId="0" xfId="0" applyFont="1" applyFill="1"/>
    <xf numFmtId="0" fontId="3" fillId="0" borderId="0" xfId="0" applyFont="1" applyAlignment="1">
      <alignment horizontal="center" vertical="center"/>
    </xf>
    <xf numFmtId="0" fontId="2" fillId="4" borderId="0" xfId="0" applyFont="1" applyFill="1"/>
  </cellXfs>
  <cellStyles count="1">
    <cellStyle name="Normalny" xfId="0" builtinId="0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9933"/>
      <color rgb="FF00FF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56"/>
  <sheetViews>
    <sheetView tabSelected="1" topLeftCell="B1" workbookViewId="0">
      <selection activeCell="L1" sqref="L1:L1048576"/>
    </sheetView>
  </sheetViews>
  <sheetFormatPr defaultColWidth="9.109375" defaultRowHeight="14.4" x14ac:dyDescent="0.3"/>
  <cols>
    <col min="1" max="2" width="9.109375" style="1"/>
    <col min="3" max="3" width="29.44140625" style="1" bestFit="1" customWidth="1"/>
    <col min="4" max="4" width="27.44140625" style="1" customWidth="1"/>
    <col min="5" max="8" width="5.109375" style="1" customWidth="1"/>
    <col min="9" max="9" width="35.21875" style="1" customWidth="1"/>
    <col min="10" max="10" width="5.109375" style="1" customWidth="1"/>
    <col min="11" max="11" width="36.5546875" style="1" hidden="1" customWidth="1"/>
    <col min="12" max="12" width="5.109375" style="1" hidden="1" customWidth="1"/>
    <col min="13" max="15" width="5.109375" style="1" customWidth="1"/>
    <col min="16" max="18" width="4.88671875" style="1" customWidth="1"/>
    <col min="19" max="16384" width="9.109375" style="1"/>
  </cols>
  <sheetData>
    <row r="1" spans="1:17" ht="33.6" x14ac:dyDescent="0.65">
      <c r="C1" s="22" t="s">
        <v>96</v>
      </c>
    </row>
    <row r="2" spans="1:17" ht="18" x14ac:dyDescent="0.35">
      <c r="C2" s="23" t="s">
        <v>97</v>
      </c>
    </row>
    <row r="3" spans="1:17" ht="18" x14ac:dyDescent="0.35">
      <c r="C3" s="23"/>
    </row>
    <row r="4" spans="1:17" ht="18" x14ac:dyDescent="0.35">
      <c r="C4" s="23"/>
    </row>
    <row r="5" spans="1:17" ht="18" x14ac:dyDescent="0.35">
      <c r="C5" s="23"/>
    </row>
    <row r="6" spans="1:17" x14ac:dyDescent="0.3">
      <c r="C6" s="1" t="s">
        <v>0</v>
      </c>
    </row>
    <row r="7" spans="1:17" x14ac:dyDescent="0.3">
      <c r="A7" s="36"/>
      <c r="B7" s="24"/>
      <c r="C7" s="2" t="s">
        <v>1</v>
      </c>
      <c r="D7" s="8" t="s">
        <v>2</v>
      </c>
      <c r="E7" s="8" t="s">
        <v>3</v>
      </c>
      <c r="F7" s="8" t="s">
        <v>4</v>
      </c>
      <c r="G7" s="8" t="s">
        <v>5</v>
      </c>
      <c r="H7" s="8" t="s">
        <v>6</v>
      </c>
      <c r="I7" s="8" t="s">
        <v>7</v>
      </c>
      <c r="J7" s="8" t="s">
        <v>8</v>
      </c>
      <c r="K7" s="8" t="s">
        <v>9</v>
      </c>
      <c r="L7" s="8" t="s">
        <v>10</v>
      </c>
      <c r="M7" s="8" t="s">
        <v>11</v>
      </c>
      <c r="N7" s="8" t="s">
        <v>12</v>
      </c>
      <c r="O7" s="8" t="s">
        <v>13</v>
      </c>
      <c r="P7" s="8" t="s">
        <v>14</v>
      </c>
      <c r="Q7" s="8" t="s">
        <v>15</v>
      </c>
    </row>
    <row r="8" spans="1:17" x14ac:dyDescent="0.3">
      <c r="A8" s="36"/>
      <c r="B8" s="24"/>
      <c r="C8" s="9" t="str">
        <f>VLOOKUP(D7,tabela!A:B,2,0)</f>
        <v>AUGUSTYNIAK KUBA</v>
      </c>
      <c r="D8" s="11" t="str">
        <f>VLOOKUP(K7,tabela!A:B,2,0)</f>
        <v>OZDEMIR MIRAN</v>
      </c>
      <c r="E8" s="1">
        <f>IF($E$15="A",10,IF($E$15="B",0,5))+$C$15</f>
        <v>2</v>
      </c>
      <c r="F8" s="1">
        <f>IF($E$15="B",10,IF($E$15="a",0,5))+$D$15</f>
        <v>13</v>
      </c>
      <c r="H8" s="3"/>
      <c r="I8" s="29" t="s">
        <v>65</v>
      </c>
    </row>
    <row r="9" spans="1:17" x14ac:dyDescent="0.3">
      <c r="A9" s="36"/>
      <c r="B9" s="24"/>
      <c r="C9" s="9" t="str">
        <f>VLOOKUP(E7,tabela!A:B,2,0)</f>
        <v>zawodnik 2</v>
      </c>
      <c r="D9" s="11" t="str">
        <f>VLOOKUP(L7,tabela!A:B,2,0)</f>
        <v>CIEPŁUCHA DAWID</v>
      </c>
      <c r="E9" s="1">
        <f t="shared" ref="E9:E14" si="0">IF($E$15="A",10,IF($E$15="B",0,5))+$C$15</f>
        <v>2</v>
      </c>
      <c r="F9" s="1">
        <f t="shared" ref="F9:F14" si="1">IF($E$15="B",10,IF($E$15="a",0,5))+$D$15</f>
        <v>13</v>
      </c>
      <c r="H9" s="3"/>
      <c r="I9" s="28" t="s">
        <v>66</v>
      </c>
      <c r="K9" s="1" t="s">
        <v>62</v>
      </c>
    </row>
    <row r="10" spans="1:17" x14ac:dyDescent="0.3">
      <c r="A10" s="36"/>
      <c r="B10" s="24"/>
      <c r="C10" s="9" t="str">
        <f>VLOOKUP(F7,tabela!A:B,2,0)</f>
        <v>BALWIERCZYK OLIWIER</v>
      </c>
      <c r="D10" s="11" t="str">
        <f>VLOOKUP(M7,tabela!A:B,2,0)</f>
        <v>OLSZYŃSKI ADRIAN</v>
      </c>
      <c r="E10" s="1">
        <f t="shared" si="0"/>
        <v>2</v>
      </c>
      <c r="F10" s="1">
        <f t="shared" si="1"/>
        <v>13</v>
      </c>
      <c r="H10" s="3"/>
      <c r="K10" s="1" t="s">
        <v>63</v>
      </c>
    </row>
    <row r="11" spans="1:17" x14ac:dyDescent="0.3">
      <c r="A11" s="36"/>
      <c r="B11" s="24"/>
      <c r="C11" s="9" t="str">
        <f>VLOOKUP(G7,tabela!A:B,2,0)</f>
        <v>PIETRZAK KAMIL</v>
      </c>
      <c r="D11" s="11" t="str">
        <f>VLOOKUP(N7,tabela!A:B,2,0)</f>
        <v>GLASNAPP NATAN</v>
      </c>
      <c r="E11" s="1">
        <f t="shared" si="0"/>
        <v>2</v>
      </c>
      <c r="F11" s="1">
        <f t="shared" si="1"/>
        <v>13</v>
      </c>
      <c r="H11" s="3"/>
      <c r="K11" s="1" t="s">
        <v>64</v>
      </c>
    </row>
    <row r="12" spans="1:17" x14ac:dyDescent="0.3">
      <c r="A12" s="36"/>
      <c r="B12" s="24"/>
      <c r="C12" s="9" t="str">
        <f>VLOOKUP(H7,tabela!A:B,2,0)</f>
        <v>CHOROSZ JAN</v>
      </c>
      <c r="D12" s="11" t="str">
        <f>VLOOKUP(O7,tabela!A:B,2,0)</f>
        <v>MOKROS MATEUSZ</v>
      </c>
      <c r="E12" s="1">
        <f t="shared" si="0"/>
        <v>2</v>
      </c>
      <c r="F12" s="1">
        <f t="shared" si="1"/>
        <v>13</v>
      </c>
      <c r="H12" s="3"/>
      <c r="K12" s="37"/>
    </row>
    <row r="13" spans="1:17" x14ac:dyDescent="0.3">
      <c r="A13" s="36"/>
      <c r="B13" s="24"/>
      <c r="C13" s="9" t="str">
        <f>VLOOKUP(I7,tabela!A:B,2,0)</f>
        <v>PACHULSKI JULIUSZ</v>
      </c>
      <c r="D13" s="11" t="str">
        <f>VLOOKUP(P7,tabela!A:B,2,0)</f>
        <v>zawodnik 13</v>
      </c>
      <c r="E13" s="1">
        <f t="shared" si="0"/>
        <v>2</v>
      </c>
      <c r="F13" s="1">
        <f t="shared" si="1"/>
        <v>13</v>
      </c>
      <c r="H13" s="3"/>
      <c r="K13" s="37"/>
    </row>
    <row r="14" spans="1:17" ht="15" thickBot="1" x14ac:dyDescent="0.35">
      <c r="A14" s="36"/>
      <c r="B14" s="24"/>
      <c r="C14" s="9" t="str">
        <f>VLOOKUP(J7,tabela!A:B,2,0)</f>
        <v>CICHOSZ RYSZARD</v>
      </c>
      <c r="D14" s="11" t="str">
        <f>VLOOKUP(Q7,tabela!A:B,2,0)</f>
        <v>MATCZAK TOBIASZ</v>
      </c>
      <c r="E14" s="1">
        <f t="shared" si="0"/>
        <v>2</v>
      </c>
      <c r="F14" s="1">
        <f t="shared" si="1"/>
        <v>13</v>
      </c>
      <c r="H14" s="3"/>
    </row>
    <row r="15" spans="1:17" ht="16.8" thickTop="1" thickBot="1" x14ac:dyDescent="0.35">
      <c r="A15" s="36"/>
      <c r="B15" s="24" t="s">
        <v>16</v>
      </c>
      <c r="C15" s="20">
        <v>2</v>
      </c>
      <c r="D15" s="20">
        <v>3</v>
      </c>
      <c r="E15" s="1" t="str">
        <f>IF(C15&gt;D15,"A",IF(C15=D15,"C","B"))</f>
        <v>B</v>
      </c>
      <c r="H15" s="3"/>
    </row>
    <row r="16" spans="1:17" ht="3.75" customHeight="1" thickTop="1" x14ac:dyDescent="0.3">
      <c r="A16" s="36"/>
      <c r="B16" s="24"/>
      <c r="C16" s="10"/>
      <c r="D16" s="12"/>
      <c r="H16" s="3"/>
    </row>
    <row r="17" spans="1:25" x14ac:dyDescent="0.3">
      <c r="A17" s="36"/>
      <c r="B17" s="24"/>
      <c r="C17" s="4" t="s">
        <v>17</v>
      </c>
      <c r="D17" s="8" t="s">
        <v>2</v>
      </c>
      <c r="E17" s="8" t="s">
        <v>4</v>
      </c>
      <c r="F17" s="8" t="s">
        <v>6</v>
      </c>
      <c r="G17" s="8" t="s">
        <v>8</v>
      </c>
      <c r="H17" s="8" t="s">
        <v>10</v>
      </c>
      <c r="I17" s="8" t="s">
        <v>12</v>
      </c>
      <c r="J17" s="8" t="s">
        <v>14</v>
      </c>
      <c r="K17" s="8" t="s">
        <v>18</v>
      </c>
      <c r="L17" s="8" t="s">
        <v>19</v>
      </c>
      <c r="M17" s="8" t="s">
        <v>20</v>
      </c>
      <c r="N17" s="8" t="s">
        <v>21</v>
      </c>
      <c r="O17" s="8" t="s">
        <v>22</v>
      </c>
      <c r="P17" s="8" t="s">
        <v>23</v>
      </c>
      <c r="Q17" s="8" t="s">
        <v>24</v>
      </c>
    </row>
    <row r="18" spans="1:25" x14ac:dyDescent="0.3">
      <c r="A18" s="36"/>
      <c r="B18" s="24"/>
      <c r="C18" s="9" t="str">
        <f>VLOOKUP(D17,tabela!A:B,2,0)</f>
        <v>AUGUSTYNIAK KUBA</v>
      </c>
      <c r="D18" s="11" t="str">
        <f>VLOOKUP(K17,tabela!A:B,2,0)</f>
        <v>KHOMENKO SVIATOSLAV</v>
      </c>
      <c r="E18" s="1">
        <f>IF($E$25="A",10,IF($E$25="B",0,5))+$C$25</f>
        <v>0</v>
      </c>
      <c r="F18" s="1">
        <f>IF($E$25="B",10,IF($E$25="a",0,5))+$D$25</f>
        <v>18</v>
      </c>
      <c r="H18" s="3"/>
      <c r="I18" s="29" t="s">
        <v>72</v>
      </c>
      <c r="K18" s="1" t="s">
        <v>67</v>
      </c>
    </row>
    <row r="19" spans="1:25" x14ac:dyDescent="0.3">
      <c r="A19" s="36"/>
      <c r="B19" s="24"/>
      <c r="C19" s="9" t="str">
        <f>VLOOKUP(E17,tabela!A:B,2,0)</f>
        <v>BALWIERCZYK OLIWIER</v>
      </c>
      <c r="D19" s="11" t="str">
        <f>VLOOKUP(L17,tabela!A:B,2,0)</f>
        <v>KAŹMIERCZAK JAN</v>
      </c>
      <c r="E19" s="1">
        <f t="shared" ref="E19:E24" si="2">IF($E$25="A",10,IF($E$25="B",0,5))+$C$25</f>
        <v>0</v>
      </c>
      <c r="F19" s="1">
        <f t="shared" ref="F19:F24" si="3">IF($E$25="B",10,IF($E$25="a",0,5))+$D$25</f>
        <v>18</v>
      </c>
      <c r="H19" s="3"/>
      <c r="I19" s="28" t="s">
        <v>73</v>
      </c>
      <c r="K19" s="28" t="s">
        <v>61</v>
      </c>
    </row>
    <row r="20" spans="1:25" x14ac:dyDescent="0.3">
      <c r="A20" s="36"/>
      <c r="B20" s="24"/>
      <c r="C20" s="9" t="str">
        <f>VLOOKUP(F17,tabela!A:B,2,0)</f>
        <v>CHOROSZ JAN</v>
      </c>
      <c r="D20" s="11" t="str">
        <f>VLOOKUP(M17,tabela!A:B,2,0)</f>
        <v>BERGIER BORYS</v>
      </c>
      <c r="E20" s="1">
        <f t="shared" si="2"/>
        <v>0</v>
      </c>
      <c r="F20" s="1">
        <f t="shared" si="3"/>
        <v>18</v>
      </c>
      <c r="H20" s="3"/>
      <c r="K20" s="28"/>
    </row>
    <row r="21" spans="1:25" x14ac:dyDescent="0.3">
      <c r="A21" s="36"/>
      <c r="B21" s="24"/>
      <c r="C21" s="9" t="str">
        <f>VLOOKUP(G17,tabela!A:B,2,0)</f>
        <v>CICHOSZ RYSZARD</v>
      </c>
      <c r="D21" s="11" t="str">
        <f>VLOOKUP(N17,tabela!A:B,2,0)</f>
        <v>DRÓŻDŹ NIKODEM</v>
      </c>
      <c r="E21" s="1">
        <f t="shared" si="2"/>
        <v>0</v>
      </c>
      <c r="F21" s="1">
        <f t="shared" si="3"/>
        <v>18</v>
      </c>
      <c r="H21" s="3"/>
      <c r="K21" s="28" t="s">
        <v>68</v>
      </c>
    </row>
    <row r="22" spans="1:25" x14ac:dyDescent="0.3">
      <c r="A22" s="36"/>
      <c r="B22" s="24"/>
      <c r="C22" s="9" t="str">
        <f>VLOOKUP(H17,tabela!A:B,2,0)</f>
        <v>CIEPŁUCHA DAWID</v>
      </c>
      <c r="D22" s="11" t="str">
        <f>VLOOKUP(O17,tabela!A:B,2,0)</f>
        <v>INDELAK ADAM</v>
      </c>
      <c r="E22" s="1">
        <f t="shared" si="2"/>
        <v>0</v>
      </c>
      <c r="F22" s="1">
        <f t="shared" si="3"/>
        <v>18</v>
      </c>
      <c r="H22" s="3"/>
      <c r="K22" s="28" t="s">
        <v>69</v>
      </c>
    </row>
    <row r="23" spans="1:25" x14ac:dyDescent="0.3">
      <c r="A23" s="36"/>
      <c r="B23" s="24"/>
      <c r="C23" s="9" t="str">
        <f>VLOOKUP(I17,tabela!A:B,2,0)</f>
        <v>GLASNAPP NATAN</v>
      </c>
      <c r="D23" s="11" t="str">
        <f>VLOOKUP(P17,tabela!A:B,2,0)</f>
        <v>LINARD ANTONI</v>
      </c>
      <c r="E23" s="1">
        <f t="shared" si="2"/>
        <v>0</v>
      </c>
      <c r="F23" s="1">
        <f t="shared" si="3"/>
        <v>18</v>
      </c>
      <c r="H23" s="3"/>
      <c r="K23" s="28"/>
    </row>
    <row r="24" spans="1:25" ht="15" thickBot="1" x14ac:dyDescent="0.35">
      <c r="A24" s="36"/>
      <c r="B24" s="24"/>
      <c r="C24" s="9" t="str">
        <f>VLOOKUP(J17,tabela!A:B,2,0)</f>
        <v>zawodnik 13</v>
      </c>
      <c r="D24" s="11" t="str">
        <f>VLOOKUP(Q17,tabela!A:B,2,0)</f>
        <v>zawodnik 21</v>
      </c>
      <c r="E24" s="1">
        <f t="shared" si="2"/>
        <v>0</v>
      </c>
      <c r="F24" s="1">
        <f t="shared" si="3"/>
        <v>18</v>
      </c>
      <c r="H24" s="3"/>
      <c r="K24" s="28" t="s">
        <v>70</v>
      </c>
    </row>
    <row r="25" spans="1:25" ht="16.8" thickTop="1" thickBot="1" x14ac:dyDescent="0.35">
      <c r="A25" s="36"/>
      <c r="B25" s="24" t="s">
        <v>16</v>
      </c>
      <c r="C25" s="20">
        <v>0</v>
      </c>
      <c r="D25" s="20">
        <v>8</v>
      </c>
      <c r="E25" s="1" t="str">
        <f>IF(C25&gt;D25,"A",IF(C25=D25,"C","B"))</f>
        <v>B</v>
      </c>
      <c r="H25" s="3"/>
      <c r="K25" s="28" t="s">
        <v>71</v>
      </c>
    </row>
    <row r="26" spans="1:25" ht="5.25" customHeight="1" x14ac:dyDescent="0.3">
      <c r="C26" s="9"/>
      <c r="D26" s="11"/>
    </row>
    <row r="27" spans="1:25" x14ac:dyDescent="0.3">
      <c r="B27" s="24"/>
      <c r="C27" s="4" t="s">
        <v>25</v>
      </c>
      <c r="D27" s="8" t="s">
        <v>3</v>
      </c>
      <c r="E27" s="8" t="s">
        <v>7</v>
      </c>
      <c r="F27" s="8" t="s">
        <v>9</v>
      </c>
      <c r="G27" s="8" t="s">
        <v>11</v>
      </c>
      <c r="H27" s="8" t="s">
        <v>18</v>
      </c>
      <c r="I27" s="8" t="s">
        <v>21</v>
      </c>
      <c r="J27" s="8" t="s">
        <v>24</v>
      </c>
      <c r="K27" s="8" t="s">
        <v>5</v>
      </c>
      <c r="L27" s="8" t="s">
        <v>13</v>
      </c>
      <c r="M27" s="8" t="s">
        <v>15</v>
      </c>
      <c r="N27" s="8" t="s">
        <v>19</v>
      </c>
      <c r="O27" s="8" t="s">
        <v>20</v>
      </c>
      <c r="P27" s="8" t="s">
        <v>22</v>
      </c>
      <c r="Q27" s="8" t="s">
        <v>23</v>
      </c>
    </row>
    <row r="28" spans="1:25" ht="21" x14ac:dyDescent="0.4">
      <c r="B28" s="24"/>
      <c r="C28" s="9" t="str">
        <f>VLOOKUP(D27,tabela!A:B,2,0)</f>
        <v>zawodnik 2</v>
      </c>
      <c r="D28" s="11" t="str">
        <f>VLOOKUP(K27,tabela!A:B,2,0)</f>
        <v>PIETRZAK KAMIL</v>
      </c>
      <c r="E28" s="1">
        <f>IF($E$35="A",10,IF($E$35="B",0,5))+$C$35</f>
        <v>1</v>
      </c>
      <c r="F28" s="1">
        <f>IF($E$35="B",10,IF($E$35="a",0,5))+$D$35</f>
        <v>18</v>
      </c>
      <c r="H28" s="3"/>
      <c r="I28" s="29" t="s">
        <v>75</v>
      </c>
      <c r="K28" s="30"/>
    </row>
    <row r="29" spans="1:25" ht="21" x14ac:dyDescent="0.4">
      <c r="B29" s="24"/>
      <c r="C29" s="9" t="str">
        <f>VLOOKUP(E27,tabela!A:B,2,0)</f>
        <v>PACHULSKI JULIUSZ</v>
      </c>
      <c r="D29" s="11" t="str">
        <f>VLOOKUP(L27,tabela!A:B,2,0)</f>
        <v>MOKROS MATEUSZ</v>
      </c>
      <c r="E29" s="1">
        <f t="shared" ref="E29:E34" si="4">IF($E$35="A",10,IF($E$35="B",0,5))+$C$35</f>
        <v>1</v>
      </c>
      <c r="F29" s="1">
        <f t="shared" ref="F29:F34" si="5">IF($E$35="B",10,IF($E$35="a",0,5))+$D$35</f>
        <v>18</v>
      </c>
      <c r="H29" s="3"/>
      <c r="I29" s="29" t="s">
        <v>74</v>
      </c>
      <c r="K29" s="30"/>
      <c r="Y29" s="1" t="s">
        <v>59</v>
      </c>
    </row>
    <row r="30" spans="1:25" ht="21" x14ac:dyDescent="0.4">
      <c r="B30" s="24"/>
      <c r="C30" s="9" t="str">
        <f>VLOOKUP(F27,tabela!A:B,2,0)</f>
        <v>OZDEMIR MIRAN</v>
      </c>
      <c r="D30" s="11" t="str">
        <f>VLOOKUP(M27,tabela!A:B,2,0)</f>
        <v>MATCZAK TOBIASZ</v>
      </c>
      <c r="E30" s="1">
        <f t="shared" si="4"/>
        <v>1</v>
      </c>
      <c r="F30" s="1">
        <f t="shared" si="5"/>
        <v>18</v>
      </c>
      <c r="H30" s="3"/>
      <c r="K30" s="26" t="s">
        <v>44</v>
      </c>
    </row>
    <row r="31" spans="1:25" ht="21" x14ac:dyDescent="0.4">
      <c r="B31" s="24"/>
      <c r="C31" s="9" t="str">
        <f>VLOOKUP(G27,tabela!A:B,2,0)</f>
        <v>OLSZYŃSKI ADRIAN</v>
      </c>
      <c r="D31" s="11" t="str">
        <f>VLOOKUP(N27,tabela!A:B,2,0)</f>
        <v>KAŹMIERCZAK JAN</v>
      </c>
      <c r="E31" s="1">
        <f t="shared" si="4"/>
        <v>1</v>
      </c>
      <c r="F31" s="1">
        <f t="shared" si="5"/>
        <v>18</v>
      </c>
      <c r="H31" s="3"/>
      <c r="K31" s="26" t="s">
        <v>46</v>
      </c>
    </row>
    <row r="32" spans="1:25" ht="21" x14ac:dyDescent="0.4">
      <c r="B32" s="24"/>
      <c r="C32" s="9" t="str">
        <f>VLOOKUP(H27,tabela!A:B,2,0)</f>
        <v>KHOMENKO SVIATOSLAV</v>
      </c>
      <c r="D32" s="11" t="str">
        <f>VLOOKUP(O27,tabela!A:B,2,0)</f>
        <v>BERGIER BORYS</v>
      </c>
      <c r="E32" s="1">
        <f t="shared" si="4"/>
        <v>1</v>
      </c>
      <c r="F32" s="1">
        <f t="shared" si="5"/>
        <v>18</v>
      </c>
      <c r="H32" s="3"/>
      <c r="K32" s="26" t="s">
        <v>48</v>
      </c>
    </row>
    <row r="33" spans="2:17" ht="21" x14ac:dyDescent="0.4">
      <c r="B33" s="24"/>
      <c r="C33" s="9" t="str">
        <f>VLOOKUP(I27,tabela!A:B,2,0)</f>
        <v>DRÓŻDŹ NIKODEM</v>
      </c>
      <c r="D33" s="11" t="str">
        <f>VLOOKUP(P27,tabela!A:B,2,0)</f>
        <v>INDELAK ADAM</v>
      </c>
      <c r="E33" s="1">
        <f t="shared" si="4"/>
        <v>1</v>
      </c>
      <c r="F33" s="1">
        <f t="shared" si="5"/>
        <v>18</v>
      </c>
      <c r="H33" s="3"/>
      <c r="K33" s="26" t="s">
        <v>50</v>
      </c>
    </row>
    <row r="34" spans="2:17" ht="21.6" thickBot="1" x14ac:dyDescent="0.45">
      <c r="B34" s="24"/>
      <c r="C34" s="9" t="str">
        <f>VLOOKUP(J27,tabela!A:B,2,0)</f>
        <v>zawodnik 21</v>
      </c>
      <c r="D34" s="11" t="str">
        <f>VLOOKUP(Q27,tabela!A:B,2,0)</f>
        <v>LINARD ANTONI</v>
      </c>
      <c r="E34" s="1">
        <f t="shared" si="4"/>
        <v>1</v>
      </c>
      <c r="F34" s="1">
        <f t="shared" si="5"/>
        <v>18</v>
      </c>
      <c r="H34" s="3"/>
      <c r="K34" s="26" t="s">
        <v>58</v>
      </c>
    </row>
    <row r="35" spans="2:17" ht="16.8" thickTop="1" thickBot="1" x14ac:dyDescent="0.35">
      <c r="B35" s="24" t="s">
        <v>16</v>
      </c>
      <c r="C35" s="20">
        <v>1</v>
      </c>
      <c r="D35" s="20">
        <v>8</v>
      </c>
      <c r="E35" s="1" t="str">
        <f>IF(C35&gt;D35,"A",IF(C35=D35,"C","B"))</f>
        <v>B</v>
      </c>
      <c r="H35" s="3"/>
    </row>
    <row r="36" spans="2:17" ht="6" customHeight="1" thickTop="1" x14ac:dyDescent="0.3">
      <c r="C36" s="21"/>
      <c r="D36" s="21"/>
    </row>
    <row r="37" spans="2:17" x14ac:dyDescent="0.3">
      <c r="B37" s="24"/>
      <c r="C37" s="4" t="s">
        <v>26</v>
      </c>
      <c r="D37" s="8" t="s">
        <v>2</v>
      </c>
      <c r="E37" s="8" t="s">
        <v>6</v>
      </c>
      <c r="F37" s="8" t="s">
        <v>8</v>
      </c>
      <c r="G37" s="8" t="s">
        <v>10</v>
      </c>
      <c r="H37" s="8" t="s">
        <v>14</v>
      </c>
      <c r="I37" s="8" t="s">
        <v>23</v>
      </c>
      <c r="J37" s="8" t="s">
        <v>24</v>
      </c>
      <c r="K37" s="8" t="s">
        <v>3</v>
      </c>
      <c r="L37" s="8" t="s">
        <v>4</v>
      </c>
      <c r="M37" s="8" t="s">
        <v>7</v>
      </c>
      <c r="N37" s="8" t="s">
        <v>11</v>
      </c>
      <c r="O37" s="8" t="s">
        <v>12</v>
      </c>
      <c r="P37" s="8" t="s">
        <v>18</v>
      </c>
      <c r="Q37" s="8" t="s">
        <v>21</v>
      </c>
    </row>
    <row r="38" spans="2:17" ht="21" x14ac:dyDescent="0.4">
      <c r="B38" s="24"/>
      <c r="C38" s="9" t="str">
        <f>VLOOKUP(D37,tabela!A:B,2,0)</f>
        <v>AUGUSTYNIAK KUBA</v>
      </c>
      <c r="D38" s="11" t="str">
        <f>VLOOKUP(K37,tabela!A:B,2,0)</f>
        <v>zawodnik 2</v>
      </c>
      <c r="E38" s="1">
        <f>IF($E$45="A",10,IF($E$45="B",0,5))+$C$45</f>
        <v>18</v>
      </c>
      <c r="F38" s="1">
        <f>IF($E$45="B",10,IF($E$45="a",0,5))+$D$45</f>
        <v>0</v>
      </c>
      <c r="H38" s="3"/>
      <c r="I38" s="29" t="s">
        <v>76</v>
      </c>
      <c r="K38" s="26" t="s">
        <v>43</v>
      </c>
    </row>
    <row r="39" spans="2:17" ht="21" x14ac:dyDescent="0.4">
      <c r="B39" s="24"/>
      <c r="C39" s="9" t="str">
        <f>VLOOKUP(E37,tabela!A:B,2,0)</f>
        <v>CHOROSZ JAN</v>
      </c>
      <c r="D39" s="11" t="str">
        <f>VLOOKUP(L37,tabela!A:B,2,0)</f>
        <v>BALWIERCZYK OLIWIER</v>
      </c>
      <c r="E39" s="1">
        <f t="shared" ref="E39:E44" si="6">IF($E$45="A",10,IF($E$45="B",0,5))+$C$45</f>
        <v>18</v>
      </c>
      <c r="F39" s="1">
        <f t="shared" ref="F39:F44" si="7">IF($E$45="B",10,IF($E$45="a",0,5))+$D$45</f>
        <v>0</v>
      </c>
      <c r="H39" s="3"/>
      <c r="I39" s="29" t="s">
        <v>77</v>
      </c>
      <c r="K39" s="25"/>
    </row>
    <row r="40" spans="2:17" ht="21" x14ac:dyDescent="0.4">
      <c r="B40" s="24"/>
      <c r="C40" s="9" t="str">
        <f>VLOOKUP(F37,tabela!A:B,2,0)</f>
        <v>CICHOSZ RYSZARD</v>
      </c>
      <c r="D40" s="11" t="str">
        <f>VLOOKUP(M37,tabela!A:B,2,0)</f>
        <v>PACHULSKI JULIUSZ</v>
      </c>
      <c r="E40" s="1">
        <f t="shared" si="6"/>
        <v>18</v>
      </c>
      <c r="F40" s="1">
        <f t="shared" si="7"/>
        <v>0</v>
      </c>
      <c r="H40" s="3"/>
      <c r="I40" s="28" t="s">
        <v>78</v>
      </c>
      <c r="K40" s="25"/>
    </row>
    <row r="41" spans="2:17" ht="21.6" thickBot="1" x14ac:dyDescent="0.45">
      <c r="B41" s="24"/>
      <c r="C41" s="9" t="str">
        <f>VLOOKUP(G37,tabela!A:B,2,0)</f>
        <v>CIEPŁUCHA DAWID</v>
      </c>
      <c r="D41" s="11" t="str">
        <f>VLOOKUP(N37,tabela!A:B,2,0)</f>
        <v>OLSZYŃSKI ADRIAN</v>
      </c>
      <c r="E41" s="1">
        <f t="shared" si="6"/>
        <v>18</v>
      </c>
      <c r="F41" s="1">
        <f t="shared" si="7"/>
        <v>0</v>
      </c>
      <c r="H41" s="3"/>
      <c r="K41" s="26" t="s">
        <v>52</v>
      </c>
      <c r="L41" s="1" t="s">
        <v>81</v>
      </c>
    </row>
    <row r="42" spans="2:17" ht="21.6" thickBot="1" x14ac:dyDescent="0.45">
      <c r="B42" s="24"/>
      <c r="C42" s="9" t="str">
        <f>VLOOKUP(H37,tabela!A:B,2,0)</f>
        <v>zawodnik 13</v>
      </c>
      <c r="D42" s="11" t="str">
        <f>VLOOKUP(O37,tabela!A:B,2,0)</f>
        <v>GLASNAPP NATAN</v>
      </c>
      <c r="E42" s="1">
        <f t="shared" si="6"/>
        <v>18</v>
      </c>
      <c r="F42" s="1">
        <f t="shared" si="7"/>
        <v>0</v>
      </c>
      <c r="H42" s="3"/>
      <c r="K42" s="27" t="s">
        <v>53</v>
      </c>
    </row>
    <row r="43" spans="2:17" ht="21.6" thickBot="1" x14ac:dyDescent="0.45">
      <c r="B43" s="24"/>
      <c r="C43" s="9" t="str">
        <f>VLOOKUP(I37,tabela!A:B,2,0)</f>
        <v>LINARD ANTONI</v>
      </c>
      <c r="D43" s="11" t="str">
        <f>VLOOKUP(P37,tabela!A:B,2,0)</f>
        <v>KHOMENKO SVIATOSLAV</v>
      </c>
      <c r="E43" s="1">
        <f t="shared" si="6"/>
        <v>18</v>
      </c>
      <c r="F43" s="1">
        <f t="shared" si="7"/>
        <v>0</v>
      </c>
      <c r="H43" s="3"/>
      <c r="K43" s="27" t="s">
        <v>54</v>
      </c>
    </row>
    <row r="44" spans="2:17" ht="21.6" thickBot="1" x14ac:dyDescent="0.45">
      <c r="B44" s="24"/>
      <c r="C44" s="9" t="str">
        <f>VLOOKUP(J37,tabela!A:B,2,0)</f>
        <v>zawodnik 21</v>
      </c>
      <c r="D44" s="11" t="str">
        <f>VLOOKUP(Q37,tabela!A:B,2,0)</f>
        <v>DRÓŻDŹ NIKODEM</v>
      </c>
      <c r="E44" s="1">
        <f t="shared" si="6"/>
        <v>18</v>
      </c>
      <c r="F44" s="1">
        <f t="shared" si="7"/>
        <v>0</v>
      </c>
      <c r="H44" s="3"/>
      <c r="K44" s="18"/>
    </row>
    <row r="45" spans="2:17" ht="16.8" thickTop="1" thickBot="1" x14ac:dyDescent="0.35">
      <c r="B45" s="24" t="s">
        <v>16</v>
      </c>
      <c r="C45" s="20">
        <v>8</v>
      </c>
      <c r="D45" s="20">
        <v>0</v>
      </c>
      <c r="E45" s="1" t="str">
        <f>IF(C45&gt;D45,"A",IF(C45=D45,"C","B"))</f>
        <v>A</v>
      </c>
      <c r="H45" s="3"/>
    </row>
    <row r="46" spans="2:17" ht="6.75" customHeight="1" thickTop="1" x14ac:dyDescent="0.3">
      <c r="C46" s="9"/>
      <c r="D46" s="11"/>
    </row>
    <row r="47" spans="2:17" x14ac:dyDescent="0.3">
      <c r="B47" s="24"/>
      <c r="C47" s="4" t="s">
        <v>27</v>
      </c>
      <c r="D47" s="8" t="s">
        <v>3</v>
      </c>
      <c r="E47" s="8" t="s">
        <v>5</v>
      </c>
      <c r="F47" s="8" t="s">
        <v>6</v>
      </c>
      <c r="G47" s="8" t="s">
        <v>10</v>
      </c>
      <c r="H47" s="8" t="s">
        <v>15</v>
      </c>
      <c r="I47" s="8" t="s">
        <v>20</v>
      </c>
      <c r="J47" s="8" t="s">
        <v>22</v>
      </c>
      <c r="K47" s="8" t="s">
        <v>4</v>
      </c>
      <c r="L47" s="8" t="s">
        <v>8</v>
      </c>
      <c r="M47" s="8" t="s">
        <v>9</v>
      </c>
      <c r="N47" s="8" t="s">
        <v>13</v>
      </c>
      <c r="O47" s="8" t="s">
        <v>14</v>
      </c>
      <c r="P47" s="8" t="s">
        <v>18</v>
      </c>
      <c r="Q47" s="8" t="s">
        <v>19</v>
      </c>
    </row>
    <row r="48" spans="2:17" ht="21" x14ac:dyDescent="0.4">
      <c r="B48" s="24"/>
      <c r="C48" s="9" t="str">
        <f>VLOOKUP(D47,tabela!A:B,2,0)</f>
        <v>zawodnik 2</v>
      </c>
      <c r="D48" s="11" t="str">
        <f>VLOOKUP(K47,tabela!A:B,2,0)</f>
        <v>BALWIERCZYK OLIWIER</v>
      </c>
      <c r="E48" s="1">
        <f>IF($E$55="A",10,IF($E$55="B",0,5))+$C$55</f>
        <v>14</v>
      </c>
      <c r="F48" s="1">
        <f>IF($E$55="B",10,IF($E$55="a",0,5))+$D$55</f>
        <v>1</v>
      </c>
      <c r="H48" s="3"/>
      <c r="I48" s="29" t="s">
        <v>80</v>
      </c>
      <c r="K48" s="26" t="s">
        <v>41</v>
      </c>
    </row>
    <row r="49" spans="2:17" ht="21" x14ac:dyDescent="0.4">
      <c r="B49" s="24"/>
      <c r="C49" s="9" t="str">
        <f>VLOOKUP(E47,tabela!A:B,2,0)</f>
        <v>PIETRZAK KAMIL</v>
      </c>
      <c r="D49" s="11" t="str">
        <f>VLOOKUP(L47,tabela!A:B,2,0)</f>
        <v>CICHOSZ RYSZARD</v>
      </c>
      <c r="E49" s="1">
        <f t="shared" ref="E49:E54" si="8">IF($E$55="A",10,IF($E$55="B",0,5))+$C$55</f>
        <v>14</v>
      </c>
      <c r="F49" s="1">
        <f t="shared" ref="F49:F54" si="9">IF($E$55="B",10,IF($E$55="a",0,5))+$D$55</f>
        <v>1</v>
      </c>
      <c r="H49" s="3"/>
      <c r="I49" s="28" t="s">
        <v>82</v>
      </c>
      <c r="K49" s="26"/>
    </row>
    <row r="50" spans="2:17" ht="21" x14ac:dyDescent="0.4">
      <c r="B50" s="24"/>
      <c r="C50" s="9" t="str">
        <f>VLOOKUP(F47,tabela!A:B,2,0)</f>
        <v>CHOROSZ JAN</v>
      </c>
      <c r="D50" s="11" t="str">
        <f>VLOOKUP(M47,tabela!A:B,2,0)</f>
        <v>OZDEMIR MIRAN</v>
      </c>
      <c r="E50" s="1">
        <f t="shared" si="8"/>
        <v>14</v>
      </c>
      <c r="F50" s="1">
        <f t="shared" si="9"/>
        <v>1</v>
      </c>
      <c r="H50" s="3"/>
      <c r="K50" s="26" t="s">
        <v>49</v>
      </c>
    </row>
    <row r="51" spans="2:17" ht="21.6" thickBot="1" x14ac:dyDescent="0.45">
      <c r="B51" s="24"/>
      <c r="C51" s="9" t="str">
        <f>VLOOKUP(G47,tabela!A:B,2,0)</f>
        <v>CIEPŁUCHA DAWID</v>
      </c>
      <c r="D51" s="11" t="str">
        <f>VLOOKUP(N47,tabela!A:B,2,0)</f>
        <v>MOKROS MATEUSZ</v>
      </c>
      <c r="E51" s="1">
        <f t="shared" si="8"/>
        <v>14</v>
      </c>
      <c r="F51" s="1">
        <f t="shared" si="9"/>
        <v>1</v>
      </c>
      <c r="H51" s="3"/>
      <c r="K51" s="26" t="s">
        <v>83</v>
      </c>
      <c r="L51" s="1" t="s">
        <v>81</v>
      </c>
    </row>
    <row r="52" spans="2:17" ht="21.6" thickBot="1" x14ac:dyDescent="0.45">
      <c r="B52" s="24"/>
      <c r="C52" s="9" t="str">
        <f>VLOOKUP(H47,tabela!A:B,2,0)</f>
        <v>MATCZAK TOBIASZ</v>
      </c>
      <c r="D52" s="11" t="str">
        <f>VLOOKUP(O47,tabela!A:B,2,0)</f>
        <v>zawodnik 13</v>
      </c>
      <c r="E52" s="1">
        <f t="shared" si="8"/>
        <v>14</v>
      </c>
      <c r="F52" s="1">
        <f t="shared" si="9"/>
        <v>1</v>
      </c>
      <c r="H52" s="3"/>
      <c r="K52" s="27"/>
    </row>
    <row r="53" spans="2:17" ht="21.6" thickBot="1" x14ac:dyDescent="0.45">
      <c r="B53" s="24"/>
      <c r="C53" s="9" t="str">
        <f>VLOOKUP(I47,tabela!A:B,2,0)</f>
        <v>BERGIER BORYS</v>
      </c>
      <c r="D53" s="11" t="str">
        <f>VLOOKUP(P47,tabela!A:B,2,0)</f>
        <v>KHOMENKO SVIATOSLAV</v>
      </c>
      <c r="E53" s="1">
        <f t="shared" si="8"/>
        <v>14</v>
      </c>
      <c r="F53" s="1">
        <f t="shared" si="9"/>
        <v>1</v>
      </c>
      <c r="H53" s="3"/>
      <c r="K53" s="27" t="s">
        <v>57</v>
      </c>
    </row>
    <row r="54" spans="2:17" ht="21.6" thickBot="1" x14ac:dyDescent="0.45">
      <c r="B54" s="24"/>
      <c r="C54" s="9" t="str">
        <f>VLOOKUP(J47,tabela!A:B,2,0)</f>
        <v>INDELAK ADAM</v>
      </c>
      <c r="D54" s="11" t="str">
        <f>VLOOKUP(Q47,tabela!A:B,2,0)</f>
        <v>KAŹMIERCZAK JAN</v>
      </c>
      <c r="E54" s="1">
        <f t="shared" si="8"/>
        <v>14</v>
      </c>
      <c r="F54" s="1">
        <f t="shared" si="9"/>
        <v>1</v>
      </c>
      <c r="H54" s="3"/>
      <c r="K54" s="27" t="s">
        <v>60</v>
      </c>
    </row>
    <row r="55" spans="2:17" ht="16.8" thickTop="1" thickBot="1" x14ac:dyDescent="0.35">
      <c r="B55" s="24" t="s">
        <v>16</v>
      </c>
      <c r="C55" s="20">
        <v>4</v>
      </c>
      <c r="D55" s="20">
        <v>1</v>
      </c>
      <c r="E55" s="1" t="str">
        <f>IF(C55&gt;D55,"A",IF(C55=D55,"C","B"))</f>
        <v>A</v>
      </c>
      <c r="H55" s="3"/>
    </row>
    <row r="56" spans="2:17" ht="15" thickTop="1" x14ac:dyDescent="0.3">
      <c r="C56" s="9"/>
      <c r="D56" s="11"/>
    </row>
    <row r="57" spans="2:17" x14ac:dyDescent="0.3">
      <c r="B57" s="24"/>
      <c r="C57" s="4" t="s">
        <v>28</v>
      </c>
      <c r="D57" s="8" t="s">
        <v>2</v>
      </c>
      <c r="E57" s="8" t="s">
        <v>7</v>
      </c>
      <c r="F57" s="8" t="s">
        <v>9</v>
      </c>
      <c r="G57" s="8" t="s">
        <v>11</v>
      </c>
      <c r="H57" s="8" t="s">
        <v>12</v>
      </c>
      <c r="I57" s="8" t="s">
        <v>22</v>
      </c>
      <c r="J57" s="8" t="s">
        <v>24</v>
      </c>
      <c r="K57" s="8" t="s">
        <v>5</v>
      </c>
      <c r="L57" s="8" t="s">
        <v>13</v>
      </c>
      <c r="M57" s="8" t="s">
        <v>15</v>
      </c>
      <c r="N57" s="8" t="s">
        <v>19</v>
      </c>
      <c r="O57" s="8" t="s">
        <v>20</v>
      </c>
      <c r="P57" s="8" t="s">
        <v>21</v>
      </c>
      <c r="Q57" s="8" t="s">
        <v>23</v>
      </c>
    </row>
    <row r="58" spans="2:17" ht="21" x14ac:dyDescent="0.4">
      <c r="B58" s="24"/>
      <c r="C58" s="9" t="str">
        <f>VLOOKUP(D57,tabela!A:B,2,0)</f>
        <v>AUGUSTYNIAK KUBA</v>
      </c>
      <c r="D58" s="11" t="str">
        <f>VLOOKUP(K57,tabela!A:B,2,0)</f>
        <v>PIETRZAK KAMIL</v>
      </c>
      <c r="E58" s="1">
        <f>IF($E$65="A",10,IF($E$65="B",0,5))+$C$65</f>
        <v>2</v>
      </c>
      <c r="F58" s="1">
        <f>IF($E$65="B",10,IF($E$65="a",0,5))+$D$65</f>
        <v>18</v>
      </c>
      <c r="H58" s="3"/>
      <c r="I58" s="29" t="s">
        <v>84</v>
      </c>
      <c r="K58" s="26" t="s">
        <v>79</v>
      </c>
    </row>
    <row r="59" spans="2:17" ht="21" x14ac:dyDescent="0.4">
      <c r="B59" s="24"/>
      <c r="C59" s="9" t="str">
        <f>VLOOKUP(E57,tabela!A:B,2,0)</f>
        <v>PACHULSKI JULIUSZ</v>
      </c>
      <c r="D59" s="11" t="str">
        <f>VLOOKUP(L57,tabela!A:B,2,0)</f>
        <v>MOKROS MATEUSZ</v>
      </c>
      <c r="E59" s="1">
        <f t="shared" ref="E59:E64" si="10">IF($E$65="A",10,IF($E$65="B",0,5))+$C$65</f>
        <v>2</v>
      </c>
      <c r="F59" s="1">
        <f t="shared" ref="F59:F64" si="11">IF($E$65="B",10,IF($E$65="a",0,5))+$D$65</f>
        <v>18</v>
      </c>
      <c r="H59" s="3"/>
      <c r="K59" s="25" t="s">
        <v>48</v>
      </c>
    </row>
    <row r="60" spans="2:17" ht="21" x14ac:dyDescent="0.4">
      <c r="B60" s="24"/>
      <c r="C60" s="9" t="str">
        <f>VLOOKUP(F57,tabela!A:B,2,0)</f>
        <v>OZDEMIR MIRAN</v>
      </c>
      <c r="D60" s="11" t="str">
        <f>VLOOKUP(M57,tabela!A:B,2,0)</f>
        <v>MATCZAK TOBIASZ</v>
      </c>
      <c r="E60" s="1">
        <f t="shared" si="10"/>
        <v>2</v>
      </c>
      <c r="F60" s="1">
        <f t="shared" si="11"/>
        <v>18</v>
      </c>
      <c r="H60" s="3"/>
      <c r="K60" s="25" t="s">
        <v>58</v>
      </c>
    </row>
    <row r="61" spans="2:17" ht="21" x14ac:dyDescent="0.4">
      <c r="B61" s="24"/>
      <c r="C61" s="9" t="str">
        <f>VLOOKUP(G57,tabela!A:B,2,0)</f>
        <v>OLSZYŃSKI ADRIAN</v>
      </c>
      <c r="D61" s="11" t="str">
        <f>VLOOKUP(N57,tabela!A:B,2,0)</f>
        <v>KAŹMIERCZAK JAN</v>
      </c>
      <c r="E61" s="1">
        <f t="shared" si="10"/>
        <v>2</v>
      </c>
      <c r="F61" s="1">
        <f t="shared" si="11"/>
        <v>18</v>
      </c>
      <c r="H61" s="3"/>
      <c r="K61" s="25" t="s">
        <v>61</v>
      </c>
    </row>
    <row r="62" spans="2:17" ht="21" x14ac:dyDescent="0.4">
      <c r="B62" s="24"/>
      <c r="C62" s="9" t="str">
        <f>VLOOKUP(H57,tabela!A:B,2,0)</f>
        <v>GLASNAPP NATAN</v>
      </c>
      <c r="D62" s="11" t="str">
        <f>VLOOKUP(O57,tabela!A:B,2,0)</f>
        <v>BERGIER BORYS</v>
      </c>
      <c r="E62" s="1">
        <f t="shared" si="10"/>
        <v>2</v>
      </c>
      <c r="F62" s="1">
        <f t="shared" si="11"/>
        <v>18</v>
      </c>
      <c r="H62" s="3"/>
      <c r="K62" s="26" t="s">
        <v>42</v>
      </c>
    </row>
    <row r="63" spans="2:17" ht="21" x14ac:dyDescent="0.4">
      <c r="B63" s="24"/>
      <c r="C63" s="9" t="str">
        <f>VLOOKUP(I57,tabela!A:B,2,0)</f>
        <v>INDELAK ADAM</v>
      </c>
      <c r="D63" s="11" t="str">
        <f>VLOOKUP(P57,tabela!A:B,2,0)</f>
        <v>DRÓŻDŹ NIKODEM</v>
      </c>
      <c r="E63" s="1">
        <f t="shared" si="10"/>
        <v>2</v>
      </c>
      <c r="F63" s="1">
        <f t="shared" si="11"/>
        <v>18</v>
      </c>
      <c r="H63" s="3"/>
      <c r="K63" s="26" t="s">
        <v>44</v>
      </c>
      <c r="L63" s="1" t="s">
        <v>81</v>
      </c>
    </row>
    <row r="64" spans="2:17" ht="21.6" thickBot="1" x14ac:dyDescent="0.45">
      <c r="B64" s="24"/>
      <c r="C64" s="9" t="str">
        <f>VLOOKUP(J57,tabela!A:B,2,0)</f>
        <v>zawodnik 21</v>
      </c>
      <c r="D64" s="11" t="str">
        <f>VLOOKUP(Q57,tabela!A:B,2,0)</f>
        <v>LINARD ANTONI</v>
      </c>
      <c r="E64" s="1">
        <f t="shared" si="10"/>
        <v>2</v>
      </c>
      <c r="F64" s="1">
        <f t="shared" si="11"/>
        <v>18</v>
      </c>
      <c r="H64" s="3"/>
      <c r="K64" s="26" t="s">
        <v>46</v>
      </c>
    </row>
    <row r="65" spans="2:17" ht="16.8" thickTop="1" thickBot="1" x14ac:dyDescent="0.35">
      <c r="B65" s="24" t="s">
        <v>16</v>
      </c>
      <c r="C65" s="20">
        <v>2</v>
      </c>
      <c r="D65" s="20">
        <v>8</v>
      </c>
      <c r="E65" s="1" t="str">
        <f>IF(C65&gt;D65,"A",IF(C65=D65,"C","B"))</f>
        <v>B</v>
      </c>
      <c r="H65" s="3"/>
    </row>
    <row r="66" spans="2:17" ht="15.75" customHeight="1" thickTop="1" x14ac:dyDescent="0.3">
      <c r="C66" s="9"/>
      <c r="D66" s="11"/>
    </row>
    <row r="67" spans="2:17" x14ac:dyDescent="0.3">
      <c r="B67" s="24"/>
      <c r="C67" s="4" t="s">
        <v>29</v>
      </c>
      <c r="D67" s="8" t="s">
        <v>3</v>
      </c>
      <c r="E67" s="8" t="s">
        <v>7</v>
      </c>
      <c r="F67" s="8" t="s">
        <v>8</v>
      </c>
      <c r="G67" s="8" t="s">
        <v>14</v>
      </c>
      <c r="H67" s="8" t="s">
        <v>18</v>
      </c>
      <c r="I67" s="8" t="s">
        <v>20</v>
      </c>
      <c r="J67" s="8" t="s">
        <v>23</v>
      </c>
      <c r="K67" s="8" t="s">
        <v>4</v>
      </c>
      <c r="L67" s="8" t="s">
        <v>6</v>
      </c>
      <c r="M67" s="8" t="s">
        <v>10</v>
      </c>
      <c r="N67" s="8" t="s">
        <v>13</v>
      </c>
      <c r="O67" s="8" t="s">
        <v>15</v>
      </c>
      <c r="P67" s="8" t="s">
        <v>21</v>
      </c>
      <c r="Q67" s="8" t="s">
        <v>24</v>
      </c>
    </row>
    <row r="68" spans="2:17" ht="21" x14ac:dyDescent="0.4">
      <c r="B68" s="24"/>
      <c r="C68" s="9" t="str">
        <f>VLOOKUP(D67,tabela!A:B,2,0)</f>
        <v>zawodnik 2</v>
      </c>
      <c r="D68" s="11" t="str">
        <f>VLOOKUP(K67,tabela!A:B,2,0)</f>
        <v>BALWIERCZYK OLIWIER</v>
      </c>
      <c r="E68" s="1">
        <f>IF($E$75="A",10,IF($E$75="B",0,5))+$C$75</f>
        <v>16</v>
      </c>
      <c r="F68" s="1">
        <f>IF($E$75="B",10,IF($E$75="a",0,5))+$D$75</f>
        <v>2</v>
      </c>
      <c r="H68" s="3"/>
      <c r="I68" s="29" t="s">
        <v>87</v>
      </c>
      <c r="K68" s="34" t="s">
        <v>56</v>
      </c>
      <c r="L68" s="1" t="s">
        <v>85</v>
      </c>
    </row>
    <row r="69" spans="2:17" ht="21" x14ac:dyDescent="0.4">
      <c r="B69" s="24"/>
      <c r="C69" s="9" t="str">
        <f>VLOOKUP(E67,tabela!A:B,2,0)</f>
        <v>PACHULSKI JULIUSZ</v>
      </c>
      <c r="D69" s="11" t="str">
        <f>VLOOKUP(L67,tabela!A:B,2,0)</f>
        <v>CHOROSZ JAN</v>
      </c>
      <c r="E69" s="1">
        <f t="shared" ref="E69:E74" si="12">IF($E$75="A",10,IF($E$75="B",0,5))+$C$75</f>
        <v>16</v>
      </c>
      <c r="F69" s="1">
        <f t="shared" ref="F69:F74" si="13">IF($E$75="B",10,IF($E$75="a",0,5))+$D$75</f>
        <v>2</v>
      </c>
      <c r="H69" s="3"/>
      <c r="I69" s="29" t="s">
        <v>82</v>
      </c>
      <c r="K69" s="31"/>
    </row>
    <row r="70" spans="2:17" ht="21" x14ac:dyDescent="0.4">
      <c r="B70" s="24"/>
      <c r="C70" s="9" t="str">
        <f>VLOOKUP(F67,tabela!A:B,2,0)</f>
        <v>CICHOSZ RYSZARD</v>
      </c>
      <c r="D70" s="11" t="str">
        <f>VLOOKUP(M67,tabela!A:B,2,0)</f>
        <v>CIEPŁUCHA DAWID</v>
      </c>
      <c r="E70" s="1">
        <f t="shared" si="12"/>
        <v>16</v>
      </c>
      <c r="F70" s="1">
        <f t="shared" si="13"/>
        <v>2</v>
      </c>
      <c r="H70" s="3"/>
      <c r="I70" s="28" t="s">
        <v>86</v>
      </c>
      <c r="K70" s="26" t="s">
        <v>43</v>
      </c>
      <c r="L70" s="1" t="s">
        <v>85</v>
      </c>
    </row>
    <row r="71" spans="2:17" ht="21.6" thickBot="1" x14ac:dyDescent="0.45">
      <c r="B71" s="24"/>
      <c r="C71" s="9" t="str">
        <f>VLOOKUP(G67,tabela!A:B,2,0)</f>
        <v>zawodnik 13</v>
      </c>
      <c r="D71" s="11" t="str">
        <f>VLOOKUP(N67,tabela!A:B,2,0)</f>
        <v>MOKROS MATEUSZ</v>
      </c>
      <c r="E71" s="1">
        <f t="shared" si="12"/>
        <v>16</v>
      </c>
      <c r="F71" s="1">
        <f t="shared" si="13"/>
        <v>2</v>
      </c>
      <c r="H71" s="3"/>
      <c r="K71" s="26" t="s">
        <v>41</v>
      </c>
      <c r="L71" s="1" t="s">
        <v>85</v>
      </c>
    </row>
    <row r="72" spans="2:17" ht="21.6" thickBot="1" x14ac:dyDescent="0.45">
      <c r="B72" s="24"/>
      <c r="C72" s="9" t="str">
        <f>VLOOKUP(H67,tabela!A:B,2,0)</f>
        <v>KHOMENKO SVIATOSLAV</v>
      </c>
      <c r="D72" s="11" t="str">
        <f>VLOOKUP(O67,tabela!A:B,2,0)</f>
        <v>MATCZAK TOBIASZ</v>
      </c>
      <c r="E72" s="1">
        <f t="shared" si="12"/>
        <v>16</v>
      </c>
      <c r="F72" s="1">
        <f t="shared" si="13"/>
        <v>2</v>
      </c>
      <c r="H72" s="3"/>
      <c r="K72" s="32" t="s">
        <v>47</v>
      </c>
      <c r="L72" s="1" t="s">
        <v>85</v>
      </c>
    </row>
    <row r="73" spans="2:17" ht="21.6" thickBot="1" x14ac:dyDescent="0.45">
      <c r="B73" s="24"/>
      <c r="C73" s="9" t="str">
        <f>VLOOKUP(I67,tabela!A:B,2,0)</f>
        <v>BERGIER BORYS</v>
      </c>
      <c r="D73" s="11" t="str">
        <f>VLOOKUP(P67,tabela!A:B,2,0)</f>
        <v>DRÓŻDŹ NIKODEM</v>
      </c>
      <c r="E73" s="1">
        <f t="shared" si="12"/>
        <v>16</v>
      </c>
      <c r="F73" s="1">
        <f t="shared" si="13"/>
        <v>2</v>
      </c>
      <c r="H73" s="3"/>
      <c r="K73" s="32"/>
    </row>
    <row r="74" spans="2:17" ht="21.6" thickBot="1" x14ac:dyDescent="0.45">
      <c r="B74" s="24"/>
      <c r="C74" s="9" t="str">
        <f>VLOOKUP(J67,tabela!A:B,2,0)</f>
        <v>LINARD ANTONI</v>
      </c>
      <c r="D74" s="11" t="str">
        <f>VLOOKUP(Q67,tabela!A:B,2,0)</f>
        <v>zawodnik 21</v>
      </c>
      <c r="E74" s="1">
        <f t="shared" si="12"/>
        <v>16</v>
      </c>
      <c r="F74" s="1">
        <f t="shared" si="13"/>
        <v>2</v>
      </c>
      <c r="H74" s="3"/>
      <c r="K74" s="33"/>
    </row>
    <row r="75" spans="2:17" ht="16.8" thickTop="1" thickBot="1" x14ac:dyDescent="0.35">
      <c r="B75" s="24" t="s">
        <v>16</v>
      </c>
      <c r="C75" s="20">
        <v>6</v>
      </c>
      <c r="D75" s="20">
        <v>2</v>
      </c>
      <c r="E75" s="1" t="str">
        <f>IF(C75&gt;D75,"A",IF(C75=D75,"C","B"))</f>
        <v>A</v>
      </c>
      <c r="H75" s="3"/>
    </row>
    <row r="76" spans="2:17" ht="15" thickTop="1" x14ac:dyDescent="0.3">
      <c r="C76" s="9"/>
      <c r="D76" s="11"/>
    </row>
    <row r="77" spans="2:17" x14ac:dyDescent="0.3">
      <c r="B77" s="24"/>
      <c r="C77" s="4" t="s">
        <v>30</v>
      </c>
      <c r="D77" s="8" t="s">
        <v>2</v>
      </c>
      <c r="E77" s="8" t="s">
        <v>3</v>
      </c>
      <c r="F77" s="8" t="s">
        <v>8</v>
      </c>
      <c r="G77" s="8" t="s">
        <v>9</v>
      </c>
      <c r="H77" s="8" t="s">
        <v>14</v>
      </c>
      <c r="I77" s="8" t="s">
        <v>15</v>
      </c>
      <c r="J77" s="8" t="s">
        <v>22</v>
      </c>
      <c r="K77" s="8" t="s">
        <v>5</v>
      </c>
      <c r="L77" s="8" t="s">
        <v>6</v>
      </c>
      <c r="M77" s="8" t="s">
        <v>10</v>
      </c>
      <c r="N77" s="8" t="s">
        <v>11</v>
      </c>
      <c r="O77" s="8" t="s">
        <v>12</v>
      </c>
      <c r="P77" s="8" t="s">
        <v>19</v>
      </c>
      <c r="Q77" s="8" t="s">
        <v>20</v>
      </c>
    </row>
    <row r="78" spans="2:17" ht="21" x14ac:dyDescent="0.4">
      <c r="B78" s="24"/>
      <c r="C78" s="9" t="str">
        <f>VLOOKUP(D77,tabela!A:B,2,0)</f>
        <v>AUGUSTYNIAK KUBA</v>
      </c>
      <c r="D78" s="11" t="str">
        <f>VLOOKUP(K77,tabela!A:B,2,0)</f>
        <v>PIETRZAK KAMIL</v>
      </c>
      <c r="E78" s="1">
        <f>IF($E$85="A",10,IF($E$85="B",0,5))+$C$85</f>
        <v>23</v>
      </c>
      <c r="F78" s="1">
        <f>IF($E$85="B",10,IF($E$85="a",0,5))+$D$85</f>
        <v>4</v>
      </c>
      <c r="H78" s="3"/>
      <c r="I78" s="29" t="s">
        <v>88</v>
      </c>
      <c r="K78" s="31"/>
    </row>
    <row r="79" spans="2:17" ht="21" x14ac:dyDescent="0.4">
      <c r="B79" s="24"/>
      <c r="C79" s="9" t="str">
        <f>VLOOKUP(E77,tabela!A:B,2,0)</f>
        <v>zawodnik 2</v>
      </c>
      <c r="D79" s="35" t="str">
        <f>VLOOKUP(L77,tabela!A:B,2,0)</f>
        <v>CHOROSZ JAN</v>
      </c>
      <c r="E79" s="1">
        <f t="shared" ref="E79:E84" si="14">IF($E$85="A",10,IF($E$85="B",0,5))+$C$85</f>
        <v>23</v>
      </c>
      <c r="F79" s="1">
        <f t="shared" ref="F79:F84" si="15">IF($E$85="B",10,IF($E$85="a",0,5))+$D$85</f>
        <v>4</v>
      </c>
      <c r="H79" s="3"/>
      <c r="I79" s="29" t="s">
        <v>89</v>
      </c>
      <c r="K79" s="26" t="s">
        <v>51</v>
      </c>
      <c r="L79" s="1" t="s">
        <v>81</v>
      </c>
    </row>
    <row r="80" spans="2:17" ht="21" x14ac:dyDescent="0.4">
      <c r="B80" s="24"/>
      <c r="C80" s="9" t="str">
        <f>VLOOKUP(F77,tabela!A:B,2,0)</f>
        <v>CICHOSZ RYSZARD</v>
      </c>
      <c r="D80" s="11" t="str">
        <f>VLOOKUP(M77,tabela!A:B,2,0)</f>
        <v>CIEPŁUCHA DAWID</v>
      </c>
      <c r="E80" s="1">
        <f t="shared" si="14"/>
        <v>23</v>
      </c>
      <c r="F80" s="1">
        <f t="shared" si="15"/>
        <v>4</v>
      </c>
      <c r="H80" s="3"/>
      <c r="K80" s="31" t="s">
        <v>60</v>
      </c>
    </row>
    <row r="81" spans="2:17" ht="21" x14ac:dyDescent="0.4">
      <c r="B81" s="24"/>
      <c r="C81" s="9" t="str">
        <f>VLOOKUP(G77,tabela!A:B,2,0)</f>
        <v>OZDEMIR MIRAN</v>
      </c>
      <c r="D81" s="11" t="str">
        <f>VLOOKUP(N77,tabela!A:B,2,0)</f>
        <v>OLSZYŃSKI ADRIAN</v>
      </c>
      <c r="E81" s="1">
        <f t="shared" si="14"/>
        <v>23</v>
      </c>
      <c r="F81" s="1">
        <f t="shared" si="15"/>
        <v>4</v>
      </c>
      <c r="H81" s="3"/>
      <c r="K81" s="34" t="s">
        <v>55</v>
      </c>
      <c r="L81" s="1" t="s">
        <v>81</v>
      </c>
    </row>
    <row r="82" spans="2:17" ht="21.6" thickBot="1" x14ac:dyDescent="0.45">
      <c r="B82" s="24"/>
      <c r="C82" s="9" t="str">
        <f>VLOOKUP(H77,tabela!A:B,2,0)</f>
        <v>zawodnik 13</v>
      </c>
      <c r="D82" s="11" t="str">
        <f>VLOOKUP(O77,tabela!A:B,2,0)</f>
        <v>GLASNAPP NATAN</v>
      </c>
      <c r="E82" s="1">
        <f t="shared" si="14"/>
        <v>23</v>
      </c>
      <c r="F82" s="1">
        <f t="shared" si="15"/>
        <v>4</v>
      </c>
      <c r="H82" s="3"/>
      <c r="K82" s="26" t="s">
        <v>79</v>
      </c>
      <c r="L82" s="1" t="s">
        <v>81</v>
      </c>
    </row>
    <row r="83" spans="2:17" ht="21.6" thickBot="1" x14ac:dyDescent="0.45">
      <c r="B83" s="24"/>
      <c r="C83" s="9" t="str">
        <f>VLOOKUP(I77,tabela!A:B,2,0)</f>
        <v>MATCZAK TOBIASZ</v>
      </c>
      <c r="D83" s="11" t="str">
        <f>VLOOKUP(P77,tabela!A:B,2,0)</f>
        <v>KAŹMIERCZAK JAN</v>
      </c>
      <c r="E83" s="1">
        <f t="shared" si="14"/>
        <v>23</v>
      </c>
      <c r="F83" s="1">
        <f t="shared" si="15"/>
        <v>4</v>
      </c>
      <c r="H83" s="3"/>
      <c r="K83" s="33"/>
    </row>
    <row r="84" spans="2:17" ht="21.6" thickBot="1" x14ac:dyDescent="0.45">
      <c r="B84" s="24"/>
      <c r="C84" s="9" t="str">
        <f>VLOOKUP(J77,tabela!A:B,2,0)</f>
        <v>INDELAK ADAM</v>
      </c>
      <c r="D84" s="11" t="str">
        <f>VLOOKUP(Q77,tabela!A:B,2,0)</f>
        <v>BERGIER BORYS</v>
      </c>
      <c r="E84" s="1">
        <f t="shared" si="14"/>
        <v>23</v>
      </c>
      <c r="F84" s="1">
        <f t="shared" si="15"/>
        <v>4</v>
      </c>
      <c r="H84" s="3"/>
      <c r="K84" s="32" t="s">
        <v>42</v>
      </c>
      <c r="L84" s="1" t="s">
        <v>81</v>
      </c>
    </row>
    <row r="85" spans="2:17" ht="16.8" thickTop="1" thickBot="1" x14ac:dyDescent="0.35">
      <c r="B85" s="24" t="s">
        <v>16</v>
      </c>
      <c r="C85" s="20">
        <v>13</v>
      </c>
      <c r="D85" s="20">
        <v>4</v>
      </c>
      <c r="E85" s="1" t="str">
        <f>IF(C85&gt;D85,"A",IF(C85=D85,"C","B"))</f>
        <v>A</v>
      </c>
      <c r="H85" s="3"/>
    </row>
    <row r="86" spans="2:17" ht="7.5" customHeight="1" thickTop="1" x14ac:dyDescent="0.3">
      <c r="C86" s="9"/>
      <c r="D86" s="11"/>
    </row>
    <row r="87" spans="2:17" x14ac:dyDescent="0.3">
      <c r="B87" s="24"/>
      <c r="C87" s="4" t="s">
        <v>31</v>
      </c>
      <c r="D87" s="8" t="s">
        <v>2</v>
      </c>
      <c r="E87" s="8" t="s">
        <v>7</v>
      </c>
      <c r="F87" s="8" t="s">
        <v>13</v>
      </c>
      <c r="G87" s="8" t="s">
        <v>18</v>
      </c>
      <c r="H87" s="8" t="s">
        <v>21</v>
      </c>
      <c r="I87" s="8" t="s">
        <v>23</v>
      </c>
      <c r="J87" s="8" t="s">
        <v>24</v>
      </c>
      <c r="K87" s="8" t="s">
        <v>4</v>
      </c>
      <c r="L87" s="8" t="s">
        <v>5</v>
      </c>
      <c r="M87" s="8" t="s">
        <v>9</v>
      </c>
      <c r="N87" s="8" t="s">
        <v>11</v>
      </c>
      <c r="O87" s="8" t="s">
        <v>12</v>
      </c>
      <c r="P87" s="8" t="s">
        <v>19</v>
      </c>
      <c r="Q87" s="8" t="s">
        <v>22</v>
      </c>
    </row>
    <row r="88" spans="2:17" ht="21" x14ac:dyDescent="0.4">
      <c r="B88" s="24"/>
      <c r="C88" s="9" t="str">
        <f>VLOOKUP(D87,tabela!A:B,2,0)</f>
        <v>AUGUSTYNIAK KUBA</v>
      </c>
      <c r="D88" s="11" t="str">
        <f>VLOOKUP(K87,tabela!A:B,2,0)</f>
        <v>BALWIERCZYK OLIWIER</v>
      </c>
      <c r="E88" s="1">
        <f>IF($E$95="A",10,IF($E$95="B",0,5))+$C$95</f>
        <v>3</v>
      </c>
      <c r="F88" s="1">
        <f>IF($E$95="B",10,IF($E$95="a",0,5))+$D$95</f>
        <v>15</v>
      </c>
      <c r="H88" s="3"/>
      <c r="I88" s="29" t="s">
        <v>91</v>
      </c>
      <c r="K88" s="34" t="s">
        <v>54</v>
      </c>
      <c r="L88" s="1" t="s">
        <v>81</v>
      </c>
      <c r="Q88" s="1">
        <v>2</v>
      </c>
    </row>
    <row r="89" spans="2:17" ht="21" x14ac:dyDescent="0.4">
      <c r="B89" s="24"/>
      <c r="C89" s="9" t="str">
        <f>VLOOKUP(E87,tabela!A:B,2,0)</f>
        <v>PACHULSKI JULIUSZ</v>
      </c>
      <c r="D89" s="11" t="str">
        <f>VLOOKUP(L87,tabela!A:B,2,0)</f>
        <v>PIETRZAK KAMIL</v>
      </c>
      <c r="E89" s="1">
        <f t="shared" ref="E89:E94" si="16">IF($E$95="A",10,IF($E$95="B",0,5))+$C$95</f>
        <v>3</v>
      </c>
      <c r="F89" s="1">
        <f t="shared" ref="F89:F94" si="17">IF($E$95="B",10,IF($E$95="a",0,5))+$D$95</f>
        <v>15</v>
      </c>
      <c r="H89" s="3"/>
      <c r="K89" s="25" t="s">
        <v>52</v>
      </c>
      <c r="L89" s="1" t="s">
        <v>81</v>
      </c>
    </row>
    <row r="90" spans="2:17" ht="21" x14ac:dyDescent="0.4">
      <c r="B90" s="24"/>
      <c r="C90" s="9" t="str">
        <f>VLOOKUP(F87,tabela!A:B,2,0)</f>
        <v>MOKROS MATEUSZ</v>
      </c>
      <c r="D90" s="11" t="str">
        <f>VLOOKUP(M87,tabela!A:B,2,0)</f>
        <v>OZDEMIR MIRAN</v>
      </c>
      <c r="E90" s="1">
        <f t="shared" si="16"/>
        <v>3</v>
      </c>
      <c r="F90" s="1">
        <f t="shared" si="17"/>
        <v>15</v>
      </c>
      <c r="H90" s="3"/>
      <c r="K90" s="25" t="s">
        <v>48</v>
      </c>
      <c r="L90" s="1" t="s">
        <v>90</v>
      </c>
    </row>
    <row r="91" spans="2:17" ht="21" x14ac:dyDescent="0.4">
      <c r="B91" s="24"/>
      <c r="C91" s="9" t="str">
        <f>VLOOKUP(G87,tabela!A:B,2,0)</f>
        <v>KHOMENKO SVIATOSLAV</v>
      </c>
      <c r="D91" s="11" t="str">
        <f>VLOOKUP(N87,tabela!A:B,2,0)</f>
        <v>OLSZYŃSKI ADRIAN</v>
      </c>
      <c r="E91" s="1">
        <f t="shared" si="16"/>
        <v>3</v>
      </c>
      <c r="F91" s="1">
        <f t="shared" si="17"/>
        <v>15</v>
      </c>
      <c r="H91" s="3"/>
      <c r="K91" s="25" t="s">
        <v>44</v>
      </c>
      <c r="L91" s="1" t="s">
        <v>90</v>
      </c>
    </row>
    <row r="92" spans="2:17" ht="21" x14ac:dyDescent="0.4">
      <c r="B92" s="24"/>
      <c r="C92" s="9" t="str">
        <f>VLOOKUP(H87,tabela!A:B,2,0)</f>
        <v>DRÓŻDŹ NIKODEM</v>
      </c>
      <c r="D92" s="11" t="str">
        <f>VLOOKUP(O87,tabela!A:B,2,0)</f>
        <v>GLASNAPP NATAN</v>
      </c>
      <c r="E92" s="1">
        <f t="shared" si="16"/>
        <v>3</v>
      </c>
      <c r="F92" s="1">
        <f t="shared" si="17"/>
        <v>15</v>
      </c>
      <c r="H92" s="3"/>
      <c r="K92" s="25" t="s">
        <v>58</v>
      </c>
    </row>
    <row r="93" spans="2:17" ht="21.6" thickBot="1" x14ac:dyDescent="0.45">
      <c r="B93" s="24"/>
      <c r="C93" s="9" t="str">
        <f>VLOOKUP(I87,tabela!A:B,2,0)</f>
        <v>LINARD ANTONI</v>
      </c>
      <c r="D93" s="11" t="str">
        <f>VLOOKUP(P87,tabela!A:B,2,0)</f>
        <v>KAŹMIERCZAK JAN</v>
      </c>
      <c r="E93" s="1">
        <f t="shared" si="16"/>
        <v>3</v>
      </c>
      <c r="F93" s="1">
        <f t="shared" si="17"/>
        <v>15</v>
      </c>
      <c r="H93" s="3"/>
      <c r="K93" s="26" t="s">
        <v>46</v>
      </c>
      <c r="L93" s="1" t="s">
        <v>81</v>
      </c>
    </row>
    <row r="94" spans="2:17" ht="21.6" thickBot="1" x14ac:dyDescent="0.45">
      <c r="B94" s="24"/>
      <c r="C94" s="9" t="str">
        <f>VLOOKUP(J87,tabela!A:B,2,0)</f>
        <v>zawodnik 21</v>
      </c>
      <c r="D94" s="11" t="str">
        <f>VLOOKUP(Q87,tabela!A:B,2,0)</f>
        <v>INDELAK ADAM</v>
      </c>
      <c r="E94" s="1">
        <f t="shared" si="16"/>
        <v>3</v>
      </c>
      <c r="F94" s="1">
        <f t="shared" si="17"/>
        <v>15</v>
      </c>
      <c r="H94" s="3"/>
      <c r="K94" s="33" t="s">
        <v>61</v>
      </c>
    </row>
    <row r="95" spans="2:17" ht="16.8" thickTop="1" thickBot="1" x14ac:dyDescent="0.35">
      <c r="B95" s="24" t="s">
        <v>16</v>
      </c>
      <c r="C95" s="20">
        <v>3</v>
      </c>
      <c r="D95" s="20">
        <v>5</v>
      </c>
      <c r="E95" s="1" t="str">
        <f>IF(C95&gt;D95,"A",IF(C95=D95,"C","B"))</f>
        <v>B</v>
      </c>
      <c r="H95" s="3"/>
    </row>
    <row r="96" spans="2:17" ht="8.25" customHeight="1" thickTop="1" x14ac:dyDescent="0.3">
      <c r="C96" s="9"/>
      <c r="D96" s="11"/>
    </row>
    <row r="97" spans="2:17" x14ac:dyDescent="0.3">
      <c r="B97" s="24"/>
      <c r="C97" s="4" t="s">
        <v>32</v>
      </c>
      <c r="D97" s="8" t="s">
        <v>2</v>
      </c>
      <c r="E97" s="8" t="s">
        <v>4</v>
      </c>
      <c r="F97" s="8" t="s">
        <v>6</v>
      </c>
      <c r="G97" s="8" t="s">
        <v>14</v>
      </c>
      <c r="H97" s="8" t="s">
        <v>15</v>
      </c>
      <c r="I97" s="8" t="s">
        <v>21</v>
      </c>
      <c r="J97" s="8" t="s">
        <v>24</v>
      </c>
      <c r="K97" s="8" t="s">
        <v>3</v>
      </c>
      <c r="L97" s="8" t="s">
        <v>7</v>
      </c>
      <c r="M97" s="8" t="s">
        <v>8</v>
      </c>
      <c r="N97" s="8" t="s">
        <v>10</v>
      </c>
      <c r="O97" s="8" t="s">
        <v>13</v>
      </c>
      <c r="P97" s="8" t="s">
        <v>19</v>
      </c>
      <c r="Q97" s="8" t="s">
        <v>20</v>
      </c>
    </row>
    <row r="98" spans="2:17" ht="21" x14ac:dyDescent="0.4">
      <c r="B98" s="24"/>
      <c r="C98" s="9" t="str">
        <f>VLOOKUP(D97,tabela!A:B,2,0)</f>
        <v>AUGUSTYNIAK KUBA</v>
      </c>
      <c r="D98" s="11" t="str">
        <f>VLOOKUP(K97,tabela!A:B,2,0)</f>
        <v>zawodnik 2</v>
      </c>
      <c r="E98" s="1">
        <f>IF($E$105="A",10,IF($E$105="B",0,5))+$C$105</f>
        <v>0</v>
      </c>
      <c r="F98" s="1">
        <f>IF($E$105="B",10,IF($E$105="a",0,5))+$D$105</f>
        <v>21</v>
      </c>
      <c r="H98" s="3"/>
      <c r="I98" s="28" t="s">
        <v>93</v>
      </c>
      <c r="K98" s="34" t="s">
        <v>57</v>
      </c>
    </row>
    <row r="99" spans="2:17" ht="21" x14ac:dyDescent="0.4">
      <c r="B99" s="24"/>
      <c r="C99" s="9" t="str">
        <f>VLOOKUP(E97,tabela!A:B,2,0)</f>
        <v>BALWIERCZYK OLIWIER</v>
      </c>
      <c r="D99" s="11" t="str">
        <f>VLOOKUP(L97,tabela!A:B,2,0)</f>
        <v>PACHULSKI JULIUSZ</v>
      </c>
      <c r="E99" s="1">
        <f t="shared" ref="E99:E104" si="18">IF($E$105="A",10,IF($E$105="B",0,5))+$C$105</f>
        <v>0</v>
      </c>
      <c r="F99" s="1">
        <f t="shared" ref="F99:F104" si="19">IF($E$105="B",10,IF($E$105="a",0,5))+$D$105</f>
        <v>21</v>
      </c>
      <c r="H99" s="3"/>
      <c r="I99" s="29" t="s">
        <v>94</v>
      </c>
      <c r="K99" s="34" t="s">
        <v>56</v>
      </c>
    </row>
    <row r="100" spans="2:17" ht="21" x14ac:dyDescent="0.4">
      <c r="B100" s="24"/>
      <c r="C100" s="9" t="str">
        <f>VLOOKUP(F97,tabela!A:B,2,0)</f>
        <v>CHOROSZ JAN</v>
      </c>
      <c r="D100" s="11" t="str">
        <f>VLOOKUP(M97,tabela!A:B,2,0)</f>
        <v>CICHOSZ RYSZARD</v>
      </c>
      <c r="E100" s="1">
        <f t="shared" si="18"/>
        <v>0</v>
      </c>
      <c r="F100" s="1">
        <f t="shared" si="19"/>
        <v>21</v>
      </c>
      <c r="H100" s="3"/>
      <c r="I100" s="29" t="s">
        <v>92</v>
      </c>
      <c r="K100" s="26" t="s">
        <v>43</v>
      </c>
    </row>
    <row r="101" spans="2:17" ht="21.6" thickBot="1" x14ac:dyDescent="0.45">
      <c r="B101" s="24"/>
      <c r="C101" s="9" t="str">
        <f>VLOOKUP(G97,tabela!A:B,2,0)</f>
        <v>zawodnik 13</v>
      </c>
      <c r="D101" s="11" t="str">
        <f>VLOOKUP(N97,tabela!A:B,2,0)</f>
        <v>CIEPŁUCHA DAWID</v>
      </c>
      <c r="E101" s="1">
        <f t="shared" si="18"/>
        <v>0</v>
      </c>
      <c r="F101" s="1">
        <f t="shared" si="19"/>
        <v>21</v>
      </c>
      <c r="H101" s="3"/>
      <c r="K101" s="30" t="s">
        <v>79</v>
      </c>
    </row>
    <row r="102" spans="2:17" ht="21.6" thickBot="1" x14ac:dyDescent="0.45">
      <c r="B102" s="24"/>
      <c r="C102" s="9" t="str">
        <f>VLOOKUP(H97,tabela!A:B,2,0)</f>
        <v>MATCZAK TOBIASZ</v>
      </c>
      <c r="D102" s="11" t="str">
        <f>VLOOKUP(O97,tabela!A:B,2,0)</f>
        <v>MOKROS MATEUSZ</v>
      </c>
      <c r="E102" s="1">
        <f t="shared" si="18"/>
        <v>0</v>
      </c>
      <c r="F102" s="1">
        <f t="shared" si="19"/>
        <v>21</v>
      </c>
      <c r="H102" s="3"/>
      <c r="K102" s="33" t="s">
        <v>47</v>
      </c>
    </row>
    <row r="103" spans="2:17" ht="21.6" thickBot="1" x14ac:dyDescent="0.45">
      <c r="B103" s="24"/>
      <c r="C103" s="9" t="str">
        <f>VLOOKUP(I97,tabela!A:B,2,0)</f>
        <v>DRÓŻDŹ NIKODEM</v>
      </c>
      <c r="D103" s="11" t="str">
        <f>VLOOKUP(P97,tabela!A:B,2,0)</f>
        <v>KAŹMIERCZAK JAN</v>
      </c>
      <c r="E103" s="1">
        <f t="shared" si="18"/>
        <v>0</v>
      </c>
      <c r="F103" s="1">
        <f t="shared" si="19"/>
        <v>21</v>
      </c>
      <c r="H103" s="3"/>
      <c r="K103" s="32" t="s">
        <v>49</v>
      </c>
    </row>
    <row r="104" spans="2:17" ht="21.6" thickBot="1" x14ac:dyDescent="0.45">
      <c r="B104" s="24"/>
      <c r="C104" s="9" t="str">
        <f>VLOOKUP(J97,tabela!A:B,2,0)</f>
        <v>zawodnik 21</v>
      </c>
      <c r="D104" s="11" t="str">
        <f>VLOOKUP(Q97,tabela!A:B,2,0)</f>
        <v>BERGIER BORYS</v>
      </c>
      <c r="E104" s="1">
        <f t="shared" si="18"/>
        <v>0</v>
      </c>
      <c r="F104" s="1">
        <f t="shared" si="19"/>
        <v>21</v>
      </c>
      <c r="H104" s="3"/>
      <c r="K104" s="33" t="s">
        <v>50</v>
      </c>
    </row>
    <row r="105" spans="2:17" ht="16.8" thickTop="1" thickBot="1" x14ac:dyDescent="0.35">
      <c r="B105" s="24" t="s">
        <v>16</v>
      </c>
      <c r="C105" s="20">
        <v>0</v>
      </c>
      <c r="D105" s="20">
        <v>11</v>
      </c>
      <c r="E105" s="1" t="str">
        <f>IF(C105&gt;D105,"A",IF(C105=D105,"C","B"))</f>
        <v>B</v>
      </c>
      <c r="H105" s="3"/>
    </row>
    <row r="106" spans="2:17" ht="15" thickTop="1" x14ac:dyDescent="0.3">
      <c r="C106" s="9"/>
      <c r="D106" s="11"/>
    </row>
    <row r="107" spans="2:17" x14ac:dyDescent="0.3">
      <c r="B107" s="24"/>
      <c r="C107" s="4" t="s">
        <v>33</v>
      </c>
      <c r="D107" s="8" t="s">
        <v>4</v>
      </c>
      <c r="E107" s="8" t="s">
        <v>8</v>
      </c>
      <c r="F107" s="8" t="s">
        <v>9</v>
      </c>
      <c r="G107" s="8" t="s">
        <v>13</v>
      </c>
      <c r="H107" s="8" t="s">
        <v>18</v>
      </c>
      <c r="I107" s="8" t="s">
        <v>20</v>
      </c>
      <c r="J107" s="8" t="s">
        <v>22</v>
      </c>
      <c r="K107" s="8" t="s">
        <v>3</v>
      </c>
      <c r="L107" s="8" t="s">
        <v>5</v>
      </c>
      <c r="M107" s="8" t="s">
        <v>6</v>
      </c>
      <c r="N107" s="8" t="s">
        <v>11</v>
      </c>
      <c r="O107" s="8" t="s">
        <v>12</v>
      </c>
      <c r="P107" s="8" t="s">
        <v>15</v>
      </c>
      <c r="Q107" s="8" t="s">
        <v>23</v>
      </c>
    </row>
    <row r="108" spans="2:17" x14ac:dyDescent="0.3">
      <c r="B108" s="24"/>
      <c r="C108" s="9" t="str">
        <f>VLOOKUP(D107,tabela!A:B,2,0)</f>
        <v>BALWIERCZYK OLIWIER</v>
      </c>
      <c r="D108" s="11" t="str">
        <f>VLOOKUP(K107,tabela!A:B,2,0)</f>
        <v>zawodnik 2</v>
      </c>
      <c r="E108" s="1">
        <f>IF($E$115="A",10,IF($E$115="B",0,5))+$C$115</f>
        <v>5</v>
      </c>
      <c r="F108" s="1">
        <f>IF($E$115="B",10,IF($E$115="a",0,5))+$D$115</f>
        <v>5</v>
      </c>
      <c r="H108" s="3"/>
    </row>
    <row r="109" spans="2:17" x14ac:dyDescent="0.3">
      <c r="B109" s="24"/>
      <c r="C109" s="9" t="str">
        <f>VLOOKUP(E107,tabela!A:B,2,0)</f>
        <v>CICHOSZ RYSZARD</v>
      </c>
      <c r="D109" s="11" t="str">
        <f>VLOOKUP(L107,tabela!A:B,2,0)</f>
        <v>PIETRZAK KAMIL</v>
      </c>
      <c r="E109" s="1">
        <f t="shared" ref="E109:E114" si="20">IF($E$115="A",10,IF($E$115="B",0,5))+$C$115</f>
        <v>5</v>
      </c>
      <c r="F109" s="1">
        <f t="shared" ref="F109:F114" si="21">IF($E$115="B",10,IF($E$115="a",0,5))+$D$115</f>
        <v>5</v>
      </c>
      <c r="H109" s="3"/>
    </row>
    <row r="110" spans="2:17" x14ac:dyDescent="0.3">
      <c r="B110" s="24"/>
      <c r="C110" s="9" t="str">
        <f>VLOOKUP(F107,tabela!A:B,2,0)</f>
        <v>OZDEMIR MIRAN</v>
      </c>
      <c r="D110" s="11" t="str">
        <f>VLOOKUP(M107,tabela!A:B,2,0)</f>
        <v>CHOROSZ JAN</v>
      </c>
      <c r="E110" s="1">
        <f t="shared" si="20"/>
        <v>5</v>
      </c>
      <c r="F110" s="1">
        <f t="shared" si="21"/>
        <v>5</v>
      </c>
      <c r="H110" s="3"/>
    </row>
    <row r="111" spans="2:17" x14ac:dyDescent="0.3">
      <c r="B111" s="24"/>
      <c r="C111" s="9" t="str">
        <f>VLOOKUP(G107,tabela!A:B,2,0)</f>
        <v>MOKROS MATEUSZ</v>
      </c>
      <c r="D111" s="11" t="str">
        <f>VLOOKUP(N107,tabela!A:B,2,0)</f>
        <v>OLSZYŃSKI ADRIAN</v>
      </c>
      <c r="E111" s="1">
        <f t="shared" si="20"/>
        <v>5</v>
      </c>
      <c r="F111" s="1">
        <f t="shared" si="21"/>
        <v>5</v>
      </c>
      <c r="H111" s="3"/>
    </row>
    <row r="112" spans="2:17" x14ac:dyDescent="0.3">
      <c r="B112" s="24"/>
      <c r="C112" s="9" t="str">
        <f>VLOOKUP(H107,tabela!A:B,2,0)</f>
        <v>KHOMENKO SVIATOSLAV</v>
      </c>
      <c r="D112" s="11" t="str">
        <f>VLOOKUP(O107,tabela!A:B,2,0)</f>
        <v>GLASNAPP NATAN</v>
      </c>
      <c r="E112" s="1">
        <f t="shared" si="20"/>
        <v>5</v>
      </c>
      <c r="F112" s="1">
        <f t="shared" si="21"/>
        <v>5</v>
      </c>
      <c r="H112" s="3"/>
    </row>
    <row r="113" spans="2:17" x14ac:dyDescent="0.3">
      <c r="B113" s="24"/>
      <c r="C113" s="9" t="str">
        <f>VLOOKUP(I107,tabela!A:B,2,0)</f>
        <v>BERGIER BORYS</v>
      </c>
      <c r="D113" s="11" t="str">
        <f>VLOOKUP(P107,tabela!A:B,2,0)</f>
        <v>MATCZAK TOBIASZ</v>
      </c>
      <c r="E113" s="1">
        <f t="shared" si="20"/>
        <v>5</v>
      </c>
      <c r="F113" s="1">
        <f t="shared" si="21"/>
        <v>5</v>
      </c>
      <c r="H113" s="3"/>
    </row>
    <row r="114" spans="2:17" ht="15" thickBot="1" x14ac:dyDescent="0.35">
      <c r="B114" s="24"/>
      <c r="C114" s="9" t="str">
        <f>VLOOKUP(J107,tabela!A:B,2,0)</f>
        <v>INDELAK ADAM</v>
      </c>
      <c r="D114" s="11" t="str">
        <f>VLOOKUP(Q107,tabela!A:B,2,0)</f>
        <v>LINARD ANTONI</v>
      </c>
      <c r="E114" s="1">
        <f t="shared" si="20"/>
        <v>5</v>
      </c>
      <c r="F114" s="1">
        <f t="shared" si="21"/>
        <v>5</v>
      </c>
      <c r="H114" s="3"/>
    </row>
    <row r="115" spans="2:17" ht="16.8" thickTop="1" thickBot="1" x14ac:dyDescent="0.35">
      <c r="B115" s="24" t="s">
        <v>16</v>
      </c>
      <c r="C115" s="20"/>
      <c r="D115" s="20"/>
      <c r="E115" s="1" t="str">
        <f>IF(C115&gt;D115,"A",IF(C115=D115,"C","B"))</f>
        <v>C</v>
      </c>
      <c r="H115" s="3"/>
    </row>
    <row r="116" spans="2:17" ht="15" thickTop="1" x14ac:dyDescent="0.3">
      <c r="C116" s="9"/>
      <c r="D116" s="11"/>
    </row>
    <row r="117" spans="2:17" x14ac:dyDescent="0.3">
      <c r="B117" s="24"/>
      <c r="C117" s="4" t="s">
        <v>34</v>
      </c>
      <c r="D117" s="8" t="s">
        <v>2</v>
      </c>
      <c r="E117" s="8" t="s">
        <v>5</v>
      </c>
      <c r="F117" s="8" t="s">
        <v>7</v>
      </c>
      <c r="G117" s="8" t="s">
        <v>14</v>
      </c>
      <c r="H117" s="8" t="s">
        <v>19</v>
      </c>
      <c r="I117" s="8" t="s">
        <v>23</v>
      </c>
      <c r="J117" s="8" t="s">
        <v>24</v>
      </c>
      <c r="K117" s="8" t="s">
        <v>9</v>
      </c>
      <c r="L117" s="8" t="s">
        <v>10</v>
      </c>
      <c r="M117" s="8" t="s">
        <v>11</v>
      </c>
      <c r="N117" s="8" t="s">
        <v>12</v>
      </c>
      <c r="O117" s="8" t="s">
        <v>18</v>
      </c>
      <c r="P117" s="8" t="s">
        <v>21</v>
      </c>
      <c r="Q117" s="8" t="s">
        <v>22</v>
      </c>
    </row>
    <row r="118" spans="2:17" x14ac:dyDescent="0.3">
      <c r="B118" s="24"/>
      <c r="C118" s="9" t="str">
        <f>VLOOKUP(D117,tabela!A:B,2,0)</f>
        <v>AUGUSTYNIAK KUBA</v>
      </c>
      <c r="D118" s="11" t="str">
        <f>VLOOKUP(K117,tabela!A:B,2,0)</f>
        <v>OZDEMIR MIRAN</v>
      </c>
      <c r="E118" s="1">
        <f>IF($E$125="A",10,IF($E$125="B",0,5))+$C$125</f>
        <v>5</v>
      </c>
      <c r="F118" s="1">
        <f>IF($E$125="B",10,IF($E$125="a",0,5))+$D$125</f>
        <v>5</v>
      </c>
      <c r="H118" s="3"/>
    </row>
    <row r="119" spans="2:17" x14ac:dyDescent="0.3">
      <c r="B119" s="24"/>
      <c r="C119" s="9" t="str">
        <f>VLOOKUP(E117,tabela!A:B,2,0)</f>
        <v>PIETRZAK KAMIL</v>
      </c>
      <c r="D119" s="11" t="str">
        <f>VLOOKUP(L117,tabela!A:B,2,0)</f>
        <v>CIEPŁUCHA DAWID</v>
      </c>
      <c r="E119" s="1">
        <f t="shared" ref="E119:E124" si="22">IF($E$125="A",10,IF($E$125="B",0,5))+$C$125</f>
        <v>5</v>
      </c>
      <c r="F119" s="1">
        <f t="shared" ref="F119:F124" si="23">IF($E$125="B",10,IF($E$125="a",0,5))+$D$125</f>
        <v>5</v>
      </c>
      <c r="H119" s="3"/>
    </row>
    <row r="120" spans="2:17" x14ac:dyDescent="0.3">
      <c r="B120" s="24"/>
      <c r="C120" s="9" t="str">
        <f>VLOOKUP(F117,tabela!A:B,2,0)</f>
        <v>PACHULSKI JULIUSZ</v>
      </c>
      <c r="D120" s="11" t="str">
        <f>VLOOKUP(M117,tabela!A:B,2,0)</f>
        <v>OLSZYŃSKI ADRIAN</v>
      </c>
      <c r="E120" s="1">
        <f t="shared" si="22"/>
        <v>5</v>
      </c>
      <c r="F120" s="1">
        <f t="shared" si="23"/>
        <v>5</v>
      </c>
      <c r="H120" s="3"/>
    </row>
    <row r="121" spans="2:17" x14ac:dyDescent="0.3">
      <c r="B121" s="24"/>
      <c r="C121" s="9" t="str">
        <f>VLOOKUP(G117,tabela!A:B,2,0)</f>
        <v>zawodnik 13</v>
      </c>
      <c r="D121" s="11" t="str">
        <f>VLOOKUP(N117,tabela!A:B,2,0)</f>
        <v>GLASNAPP NATAN</v>
      </c>
      <c r="E121" s="1">
        <f t="shared" si="22"/>
        <v>5</v>
      </c>
      <c r="F121" s="1">
        <f t="shared" si="23"/>
        <v>5</v>
      </c>
      <c r="H121" s="3"/>
    </row>
    <row r="122" spans="2:17" x14ac:dyDescent="0.3">
      <c r="B122" s="24"/>
      <c r="C122" s="9" t="str">
        <f>VLOOKUP(H117,tabela!A:B,2,0)</f>
        <v>KAŹMIERCZAK JAN</v>
      </c>
      <c r="D122" s="11" t="str">
        <f>VLOOKUP(O117,tabela!A:B,2,0)</f>
        <v>KHOMENKO SVIATOSLAV</v>
      </c>
      <c r="E122" s="1">
        <f t="shared" si="22"/>
        <v>5</v>
      </c>
      <c r="F122" s="1">
        <f t="shared" si="23"/>
        <v>5</v>
      </c>
      <c r="H122" s="3"/>
    </row>
    <row r="123" spans="2:17" x14ac:dyDescent="0.3">
      <c r="B123" s="24"/>
      <c r="C123" s="9" t="str">
        <f>VLOOKUP(I117,tabela!A:B,2,0)</f>
        <v>LINARD ANTONI</v>
      </c>
      <c r="D123" s="11" t="str">
        <f>VLOOKUP(P117,tabela!A:B,2,0)</f>
        <v>DRÓŻDŹ NIKODEM</v>
      </c>
      <c r="E123" s="1">
        <f t="shared" si="22"/>
        <v>5</v>
      </c>
      <c r="F123" s="1">
        <f t="shared" si="23"/>
        <v>5</v>
      </c>
      <c r="H123" s="3"/>
    </row>
    <row r="124" spans="2:17" ht="15" thickBot="1" x14ac:dyDescent="0.35">
      <c r="B124" s="24"/>
      <c r="C124" s="9" t="str">
        <f>VLOOKUP(J117,tabela!A:B,2,0)</f>
        <v>zawodnik 21</v>
      </c>
      <c r="D124" s="11" t="str">
        <f>VLOOKUP(Q117,tabela!A:B,2,0)</f>
        <v>INDELAK ADAM</v>
      </c>
      <c r="E124" s="1">
        <f t="shared" si="22"/>
        <v>5</v>
      </c>
      <c r="F124" s="1">
        <f t="shared" si="23"/>
        <v>5</v>
      </c>
      <c r="H124" s="3"/>
    </row>
    <row r="125" spans="2:17" ht="16.8" thickTop="1" thickBot="1" x14ac:dyDescent="0.35">
      <c r="B125" s="24" t="s">
        <v>16</v>
      </c>
      <c r="C125" s="20"/>
      <c r="D125" s="20"/>
      <c r="E125" s="1" t="str">
        <f>IF(C125&gt;D125,"A",IF(C125=D125,"C","B"))</f>
        <v>C</v>
      </c>
      <c r="H125" s="3"/>
    </row>
    <row r="126" spans="2:17" ht="15" thickTop="1" x14ac:dyDescent="0.3">
      <c r="C126" s="9"/>
      <c r="D126" s="11"/>
    </row>
    <row r="127" spans="2:17" x14ac:dyDescent="0.3">
      <c r="B127" s="24"/>
      <c r="C127" s="4" t="s">
        <v>35</v>
      </c>
      <c r="D127" s="8" t="s">
        <v>3</v>
      </c>
      <c r="E127" s="8" t="s">
        <v>6</v>
      </c>
      <c r="F127" s="8" t="s">
        <v>8</v>
      </c>
      <c r="G127" s="8" t="s">
        <v>12</v>
      </c>
      <c r="H127" s="8" t="s">
        <v>14</v>
      </c>
      <c r="I127" s="8" t="s">
        <v>15</v>
      </c>
      <c r="J127" s="8" t="s">
        <v>24</v>
      </c>
      <c r="K127" s="8" t="s">
        <v>4</v>
      </c>
      <c r="L127" s="8" t="s">
        <v>5</v>
      </c>
      <c r="M127" s="8" t="s">
        <v>10</v>
      </c>
      <c r="N127" s="8" t="s">
        <v>13</v>
      </c>
      <c r="O127" s="8" t="s">
        <v>19</v>
      </c>
      <c r="P127" s="8" t="s">
        <v>20</v>
      </c>
      <c r="Q127" s="8" t="s">
        <v>21</v>
      </c>
    </row>
    <row r="128" spans="2:17" x14ac:dyDescent="0.3">
      <c r="B128" s="24"/>
      <c r="C128" s="9" t="str">
        <f>VLOOKUP(D127,tabela!A:B,2,0)</f>
        <v>zawodnik 2</v>
      </c>
      <c r="D128" s="11" t="str">
        <f>VLOOKUP(K127,tabela!A:B,2,0)</f>
        <v>BALWIERCZYK OLIWIER</v>
      </c>
      <c r="E128" s="1">
        <f>IF($E$135="A",10,IF($E$135="B",0,5))+$C$135</f>
        <v>5</v>
      </c>
      <c r="F128" s="1">
        <f>IF($E$135="B",10,IF($E$135="a",0,5))+$D$135</f>
        <v>5</v>
      </c>
      <c r="H128" s="3"/>
    </row>
    <row r="129" spans="2:17" x14ac:dyDescent="0.3">
      <c r="B129" s="24"/>
      <c r="C129" s="9" t="str">
        <f>VLOOKUP(E127,tabela!A:B,2,0)</f>
        <v>CHOROSZ JAN</v>
      </c>
      <c r="D129" s="11" t="str">
        <f>VLOOKUP(L127,tabela!A:B,2,0)</f>
        <v>PIETRZAK KAMIL</v>
      </c>
      <c r="E129" s="1">
        <f t="shared" ref="E129:E134" si="24">IF($E$135="A",10,IF($E$135="B",0,5))+$C$135</f>
        <v>5</v>
      </c>
      <c r="F129" s="1">
        <f t="shared" ref="F129:F134" si="25">IF($E$135="B",10,IF($E$135="a",0,5))+$D$135</f>
        <v>5</v>
      </c>
      <c r="H129" s="3"/>
    </row>
    <row r="130" spans="2:17" x14ac:dyDescent="0.3">
      <c r="B130" s="24"/>
      <c r="C130" s="9" t="str">
        <f>VLOOKUP(F127,tabela!A:B,2,0)</f>
        <v>CICHOSZ RYSZARD</v>
      </c>
      <c r="D130" s="11" t="str">
        <f>VLOOKUP(M127,tabela!A:B,2,0)</f>
        <v>CIEPŁUCHA DAWID</v>
      </c>
      <c r="E130" s="1">
        <f t="shared" si="24"/>
        <v>5</v>
      </c>
      <c r="F130" s="1">
        <f t="shared" si="25"/>
        <v>5</v>
      </c>
      <c r="H130" s="3"/>
    </row>
    <row r="131" spans="2:17" x14ac:dyDescent="0.3">
      <c r="B131" s="24"/>
      <c r="C131" s="9" t="str">
        <f>VLOOKUP(G127,tabela!A:B,2,0)</f>
        <v>GLASNAPP NATAN</v>
      </c>
      <c r="D131" s="11" t="str">
        <f>VLOOKUP(N127,tabela!A:B,2,0)</f>
        <v>MOKROS MATEUSZ</v>
      </c>
      <c r="E131" s="1">
        <f t="shared" si="24"/>
        <v>5</v>
      </c>
      <c r="F131" s="1">
        <f t="shared" si="25"/>
        <v>5</v>
      </c>
      <c r="H131" s="3"/>
    </row>
    <row r="132" spans="2:17" x14ac:dyDescent="0.3">
      <c r="B132" s="24"/>
      <c r="C132" s="9" t="str">
        <f>VLOOKUP(H127,tabela!A:B,2,0)</f>
        <v>zawodnik 13</v>
      </c>
      <c r="D132" s="11" t="str">
        <f>VLOOKUP(O127,tabela!A:B,2,0)</f>
        <v>KAŹMIERCZAK JAN</v>
      </c>
      <c r="E132" s="1">
        <f t="shared" si="24"/>
        <v>5</v>
      </c>
      <c r="F132" s="1">
        <f t="shared" si="25"/>
        <v>5</v>
      </c>
      <c r="H132" s="3"/>
    </row>
    <row r="133" spans="2:17" x14ac:dyDescent="0.3">
      <c r="B133" s="24"/>
      <c r="C133" s="9" t="str">
        <f>VLOOKUP(I127,tabela!A:B,2,0)</f>
        <v>MATCZAK TOBIASZ</v>
      </c>
      <c r="D133" s="11" t="str">
        <f>VLOOKUP(P127,tabela!A:B,2,0)</f>
        <v>BERGIER BORYS</v>
      </c>
      <c r="E133" s="1">
        <f t="shared" si="24"/>
        <v>5</v>
      </c>
      <c r="F133" s="1">
        <f t="shared" si="25"/>
        <v>5</v>
      </c>
      <c r="H133" s="3"/>
    </row>
    <row r="134" spans="2:17" ht="15" thickBot="1" x14ac:dyDescent="0.35">
      <c r="B134" s="24"/>
      <c r="C134" s="9" t="str">
        <f>VLOOKUP(J127,tabela!A:B,2,0)</f>
        <v>zawodnik 21</v>
      </c>
      <c r="D134" s="11" t="str">
        <f>VLOOKUP(Q127,tabela!A:B,2,0)</f>
        <v>DRÓŻDŹ NIKODEM</v>
      </c>
      <c r="E134" s="1">
        <f t="shared" si="24"/>
        <v>5</v>
      </c>
      <c r="F134" s="1">
        <f t="shared" si="25"/>
        <v>5</v>
      </c>
      <c r="H134" s="3"/>
    </row>
    <row r="135" spans="2:17" ht="16.8" thickTop="1" thickBot="1" x14ac:dyDescent="0.35">
      <c r="B135" s="24" t="s">
        <v>16</v>
      </c>
      <c r="C135" s="20"/>
      <c r="D135" s="20"/>
      <c r="E135" s="1" t="str">
        <f>IF(C135&gt;D135,"A",IF(C135=D135,"C","B"))</f>
        <v>C</v>
      </c>
      <c r="H135" s="3"/>
    </row>
    <row r="136" spans="2:17" ht="6.75" customHeight="1" thickTop="1" x14ac:dyDescent="0.3">
      <c r="C136" s="9"/>
      <c r="D136" s="11"/>
    </row>
    <row r="137" spans="2:17" x14ac:dyDescent="0.3">
      <c r="B137" s="24"/>
      <c r="C137" s="4" t="s">
        <v>36</v>
      </c>
      <c r="D137" s="8" t="s">
        <v>2</v>
      </c>
      <c r="E137" s="8" t="s">
        <v>6</v>
      </c>
      <c r="F137" s="8" t="s">
        <v>9</v>
      </c>
      <c r="G137" s="8" t="s">
        <v>11</v>
      </c>
      <c r="H137" s="8" t="s">
        <v>15</v>
      </c>
      <c r="I137" s="8" t="s">
        <v>19</v>
      </c>
      <c r="J137" s="8" t="s">
        <v>22</v>
      </c>
      <c r="K137" s="8" t="s">
        <v>4</v>
      </c>
      <c r="L137" s="8" t="s">
        <v>7</v>
      </c>
      <c r="M137" s="8" t="s">
        <v>10</v>
      </c>
      <c r="N137" s="8" t="s">
        <v>13</v>
      </c>
      <c r="O137" s="8" t="s">
        <v>14</v>
      </c>
      <c r="P137" s="8" t="s">
        <v>18</v>
      </c>
      <c r="Q137" s="8" t="s">
        <v>23</v>
      </c>
    </row>
    <row r="138" spans="2:17" x14ac:dyDescent="0.3">
      <c r="B138" s="24"/>
      <c r="C138" s="9" t="str">
        <f>VLOOKUP(D137,tabela!A:B,2,0)</f>
        <v>AUGUSTYNIAK KUBA</v>
      </c>
      <c r="D138" s="11" t="str">
        <f>VLOOKUP(K137,tabela!A:B,2,0)</f>
        <v>BALWIERCZYK OLIWIER</v>
      </c>
      <c r="E138" s="1">
        <f>IF($E$145="A",10,IF($E$145="B",0,5))+$C$145</f>
        <v>5</v>
      </c>
      <c r="F138" s="1">
        <f>IF($E$145="B",10,IF($E$145="a",0,5))+$D$145</f>
        <v>5</v>
      </c>
      <c r="H138" s="3"/>
    </row>
    <row r="139" spans="2:17" x14ac:dyDescent="0.3">
      <c r="B139" s="24"/>
      <c r="C139" s="9" t="str">
        <f>VLOOKUP(E137,tabela!A:B,2,0)</f>
        <v>CHOROSZ JAN</v>
      </c>
      <c r="D139" s="11" t="str">
        <f>VLOOKUP(L137,tabela!A:B,2,0)</f>
        <v>PACHULSKI JULIUSZ</v>
      </c>
      <c r="E139" s="1">
        <f t="shared" ref="E139:E144" si="26">IF($E$145="A",10,IF($E$145="B",0,5))+$C$145</f>
        <v>5</v>
      </c>
      <c r="F139" s="1">
        <f t="shared" ref="F139:F144" si="27">IF($E$145="B",10,IF($E$145="a",0,5))+$D$145</f>
        <v>5</v>
      </c>
      <c r="H139" s="3"/>
    </row>
    <row r="140" spans="2:17" x14ac:dyDescent="0.3">
      <c r="B140" s="24"/>
      <c r="C140" s="9" t="str">
        <f>VLOOKUP(F137,tabela!A:B,2,0)</f>
        <v>OZDEMIR MIRAN</v>
      </c>
      <c r="D140" s="11" t="str">
        <f>VLOOKUP(M137,tabela!A:B,2,0)</f>
        <v>CIEPŁUCHA DAWID</v>
      </c>
      <c r="E140" s="1">
        <f t="shared" si="26"/>
        <v>5</v>
      </c>
      <c r="F140" s="1">
        <f t="shared" si="27"/>
        <v>5</v>
      </c>
      <c r="H140" s="3"/>
    </row>
    <row r="141" spans="2:17" x14ac:dyDescent="0.3">
      <c r="B141" s="24"/>
      <c r="C141" s="9" t="str">
        <f>VLOOKUP(G137,tabela!A:B,2,0)</f>
        <v>OLSZYŃSKI ADRIAN</v>
      </c>
      <c r="D141" s="11" t="str">
        <f>VLOOKUP(N137,tabela!A:B,2,0)</f>
        <v>MOKROS MATEUSZ</v>
      </c>
      <c r="E141" s="1">
        <f t="shared" si="26"/>
        <v>5</v>
      </c>
      <c r="F141" s="1">
        <f t="shared" si="27"/>
        <v>5</v>
      </c>
      <c r="H141" s="3"/>
    </row>
    <row r="142" spans="2:17" x14ac:dyDescent="0.3">
      <c r="B142" s="24"/>
      <c r="C142" s="9" t="str">
        <f>VLOOKUP(H137,tabela!A:B,2,0)</f>
        <v>MATCZAK TOBIASZ</v>
      </c>
      <c r="D142" s="11" t="str">
        <f>VLOOKUP(O137,tabela!A:B,2,0)</f>
        <v>zawodnik 13</v>
      </c>
      <c r="E142" s="1">
        <f t="shared" si="26"/>
        <v>5</v>
      </c>
      <c r="F142" s="1">
        <f t="shared" si="27"/>
        <v>5</v>
      </c>
      <c r="H142" s="3"/>
    </row>
    <row r="143" spans="2:17" x14ac:dyDescent="0.3">
      <c r="B143" s="24"/>
      <c r="C143" s="9" t="str">
        <f>VLOOKUP(I137,tabela!A:B,2,0)</f>
        <v>KAŹMIERCZAK JAN</v>
      </c>
      <c r="D143" s="11" t="str">
        <f>VLOOKUP(P137,tabela!A:B,2,0)</f>
        <v>KHOMENKO SVIATOSLAV</v>
      </c>
      <c r="E143" s="1">
        <f t="shared" si="26"/>
        <v>5</v>
      </c>
      <c r="F143" s="1">
        <f t="shared" si="27"/>
        <v>5</v>
      </c>
      <c r="H143" s="3"/>
    </row>
    <row r="144" spans="2:17" ht="15" thickBot="1" x14ac:dyDescent="0.35">
      <c r="B144" s="24"/>
      <c r="C144" s="9" t="str">
        <f>VLOOKUP(J137,tabela!A:B,2,0)</f>
        <v>INDELAK ADAM</v>
      </c>
      <c r="D144" s="11" t="str">
        <f>VLOOKUP(Q137,tabela!A:B,2,0)</f>
        <v>LINARD ANTONI</v>
      </c>
      <c r="E144" s="1">
        <f t="shared" si="26"/>
        <v>5</v>
      </c>
      <c r="F144" s="1">
        <f t="shared" si="27"/>
        <v>5</v>
      </c>
      <c r="H144" s="3"/>
    </row>
    <row r="145" spans="2:17" ht="16.8" thickTop="1" thickBot="1" x14ac:dyDescent="0.35">
      <c r="B145" s="24" t="s">
        <v>16</v>
      </c>
      <c r="C145" s="20"/>
      <c r="D145" s="20"/>
      <c r="E145" s="1" t="str">
        <f>IF(C145&gt;D145,"A",IF(C145=D145,"C","B"))</f>
        <v>C</v>
      </c>
      <c r="H145" s="3"/>
    </row>
    <row r="146" spans="2:17" ht="6" customHeight="1" thickTop="1" x14ac:dyDescent="0.3">
      <c r="C146" s="9"/>
      <c r="D146" s="11"/>
    </row>
    <row r="147" spans="2:17" x14ac:dyDescent="0.3">
      <c r="B147" s="24"/>
      <c r="C147" s="4" t="s">
        <v>37</v>
      </c>
      <c r="D147" s="8" t="s">
        <v>2</v>
      </c>
      <c r="E147" s="8" t="s">
        <v>7</v>
      </c>
      <c r="F147" s="8" t="s">
        <v>9</v>
      </c>
      <c r="G147" s="8" t="s">
        <v>12</v>
      </c>
      <c r="H147" s="8" t="s">
        <v>18</v>
      </c>
      <c r="I147" s="8" t="s">
        <v>23</v>
      </c>
      <c r="J147" s="8" t="s">
        <v>24</v>
      </c>
      <c r="K147" s="8" t="s">
        <v>3</v>
      </c>
      <c r="L147" s="8" t="s">
        <v>5</v>
      </c>
      <c r="M147" s="8" t="s">
        <v>8</v>
      </c>
      <c r="N147" s="8" t="s">
        <v>11</v>
      </c>
      <c r="O147" s="8" t="s">
        <v>20</v>
      </c>
      <c r="P147" s="8" t="s">
        <v>21</v>
      </c>
      <c r="Q147" s="8" t="s">
        <v>22</v>
      </c>
    </row>
    <row r="148" spans="2:17" x14ac:dyDescent="0.3">
      <c r="B148" s="24"/>
      <c r="C148" s="9" t="str">
        <f>VLOOKUP(D147,tabela!A:B,2,0)</f>
        <v>AUGUSTYNIAK KUBA</v>
      </c>
      <c r="D148" s="11" t="str">
        <f>VLOOKUP(K147,tabela!A:B,2,0)</f>
        <v>zawodnik 2</v>
      </c>
      <c r="E148" s="1">
        <f>IF($E$155="A",10,IF($E$155="B",0,5))+$C$155</f>
        <v>5</v>
      </c>
      <c r="F148" s="1">
        <f>IF($E$155="B",10,IF($E$155="a",0,5))+$D$155</f>
        <v>5</v>
      </c>
      <c r="H148" s="3"/>
    </row>
    <row r="149" spans="2:17" x14ac:dyDescent="0.3">
      <c r="B149" s="24"/>
      <c r="C149" s="9" t="str">
        <f>VLOOKUP(E147,tabela!A:B,2,0)</f>
        <v>PACHULSKI JULIUSZ</v>
      </c>
      <c r="D149" s="11" t="str">
        <f>VLOOKUP(L147,tabela!A:B,2,0)</f>
        <v>PIETRZAK KAMIL</v>
      </c>
      <c r="E149" s="1">
        <f t="shared" ref="E149:E154" si="28">IF($E$155="A",10,IF($E$155="B",0,5))+$C$155</f>
        <v>5</v>
      </c>
      <c r="F149" s="1">
        <f t="shared" ref="F149:F154" si="29">IF($E$155="B",10,IF($E$155="a",0,5))+$D$155</f>
        <v>5</v>
      </c>
      <c r="H149" s="3"/>
    </row>
    <row r="150" spans="2:17" x14ac:dyDescent="0.3">
      <c r="B150" s="24"/>
      <c r="C150" s="9" t="str">
        <f>VLOOKUP(F147,tabela!A:B,2,0)</f>
        <v>OZDEMIR MIRAN</v>
      </c>
      <c r="D150" s="11" t="str">
        <f>VLOOKUP(M147,tabela!A:B,2,0)</f>
        <v>CICHOSZ RYSZARD</v>
      </c>
      <c r="E150" s="1">
        <f t="shared" si="28"/>
        <v>5</v>
      </c>
      <c r="F150" s="1">
        <f t="shared" si="29"/>
        <v>5</v>
      </c>
      <c r="H150" s="3"/>
    </row>
    <row r="151" spans="2:17" x14ac:dyDescent="0.3">
      <c r="B151" s="24"/>
      <c r="C151" s="9" t="str">
        <f>VLOOKUP(G147,tabela!A:B,2,0)</f>
        <v>GLASNAPP NATAN</v>
      </c>
      <c r="D151" s="11" t="str">
        <f>VLOOKUP(N147,tabela!A:B,2,0)</f>
        <v>OLSZYŃSKI ADRIAN</v>
      </c>
      <c r="E151" s="1">
        <f t="shared" si="28"/>
        <v>5</v>
      </c>
      <c r="F151" s="1">
        <f t="shared" si="29"/>
        <v>5</v>
      </c>
      <c r="H151" s="3"/>
    </row>
    <row r="152" spans="2:17" x14ac:dyDescent="0.3">
      <c r="B152" s="24"/>
      <c r="C152" s="9" t="str">
        <f>VLOOKUP(H147,tabela!A:B,2,0)</f>
        <v>KHOMENKO SVIATOSLAV</v>
      </c>
      <c r="D152" s="11" t="str">
        <f>VLOOKUP(O147,tabela!A:B,2,0)</f>
        <v>BERGIER BORYS</v>
      </c>
      <c r="E152" s="1">
        <f t="shared" si="28"/>
        <v>5</v>
      </c>
      <c r="F152" s="1">
        <f t="shared" si="29"/>
        <v>5</v>
      </c>
      <c r="H152" s="3"/>
    </row>
    <row r="153" spans="2:17" x14ac:dyDescent="0.3">
      <c r="B153" s="24"/>
      <c r="C153" s="9" t="str">
        <f>VLOOKUP(I147,tabela!A:B,2,0)</f>
        <v>LINARD ANTONI</v>
      </c>
      <c r="D153" s="11" t="str">
        <f>VLOOKUP(P147,tabela!A:B,2,0)</f>
        <v>DRÓŻDŹ NIKODEM</v>
      </c>
      <c r="E153" s="1">
        <f t="shared" si="28"/>
        <v>5</v>
      </c>
      <c r="F153" s="1">
        <f t="shared" si="29"/>
        <v>5</v>
      </c>
      <c r="H153" s="3"/>
    </row>
    <row r="154" spans="2:17" ht="15" thickBot="1" x14ac:dyDescent="0.35">
      <c r="B154" s="24"/>
      <c r="C154" s="9" t="str">
        <f>VLOOKUP(J147,tabela!A:B,2,0)</f>
        <v>zawodnik 21</v>
      </c>
      <c r="D154" s="11" t="str">
        <f>VLOOKUP(Q147,tabela!A:B,2,0)</f>
        <v>INDELAK ADAM</v>
      </c>
      <c r="E154" s="1">
        <f t="shared" si="28"/>
        <v>5</v>
      </c>
      <c r="F154" s="1">
        <f t="shared" si="29"/>
        <v>5</v>
      </c>
      <c r="H154" s="3"/>
    </row>
    <row r="155" spans="2:17" ht="16.8" thickTop="1" thickBot="1" x14ac:dyDescent="0.35">
      <c r="B155" s="24" t="s">
        <v>16</v>
      </c>
      <c r="C155" s="19"/>
      <c r="D155" s="20"/>
      <c r="E155" s="1" t="str">
        <f>IF(C155&gt;D155,"A",IF(C155=D155,"C","B"))</f>
        <v>C</v>
      </c>
      <c r="H155" s="3"/>
    </row>
    <row r="156" spans="2:17" ht="15" thickTop="1" x14ac:dyDescent="0.3"/>
  </sheetData>
  <protectedRanges>
    <protectedRange sqref="C15:D15 C25:D25 C35:D35 C45:D45 C55:D55 C65:D65 C75:D75 C85:D85 C95:D95 C105:D105 C115:D115 C125:D125 C135:D135 C145:D145 C155:D155" name="Rozstęp1"/>
    <protectedRange sqref="K28" name="Rozstęp1_1"/>
    <protectedRange sqref="K29" name="Rozstęp1_2"/>
    <protectedRange sqref="K30" name="Rozstęp1_3"/>
    <protectedRange sqref="K31" name="Rozstęp1_4"/>
    <protectedRange sqref="K32" name="Rozstęp1_5"/>
    <protectedRange sqref="K33" name="Rozstęp1_6"/>
    <protectedRange sqref="K34" name="Rozstęp1_7"/>
    <protectedRange sqref="K38" name="Rozstęp1_8"/>
    <protectedRange sqref="K39" name="Rozstęp1_9"/>
    <protectedRange sqref="K40" name="Rozstęp1_10"/>
    <protectedRange sqref="K41" name="Rozstęp1_11"/>
    <protectedRange sqref="K42:K43" name="Rozstęp1_12"/>
    <protectedRange sqref="K44" name="Rozstęp1_13"/>
    <protectedRange sqref="K48" name="Rozstęp1_14"/>
    <protectedRange sqref="K49" name="Rozstęp1_15"/>
    <protectedRange sqref="K50:K51" name="Rozstęp1_16"/>
    <protectedRange sqref="K52" name="Rozstęp1_17"/>
    <protectedRange sqref="K53:K54" name="Rozstęp1_18"/>
    <protectedRange sqref="K58:K64" name="Rozstęp1_19"/>
    <protectedRange sqref="K68" name="Rozstęp1_20"/>
    <protectedRange sqref="K69" name="Rozstęp1_21"/>
    <protectedRange sqref="K70" name="Rozstęp1_22"/>
    <protectedRange sqref="K71" name="Rozstęp1_23"/>
    <protectedRange sqref="K72:K74" name="Rozstęp1_24"/>
    <protectedRange sqref="K78" name="Rozstęp1_25"/>
    <protectedRange sqref="K79" name="Rozstęp1_26"/>
    <protectedRange sqref="K80:K81" name="Rozstęp1_27"/>
    <protectedRange sqref="K82" name="Rozstęp1_28"/>
    <protectedRange sqref="K83:K84" name="Rozstęp1_29"/>
    <protectedRange sqref="K88:K89" name="Rozstęp1_30"/>
    <protectedRange sqref="K90" name="Rozstęp1_31"/>
    <protectedRange sqref="K91:K92" name="Rozstęp1_32"/>
    <protectedRange sqref="K93" name="Rozstęp1_33"/>
    <protectedRange sqref="K94" name="Rozstęp1_34"/>
    <protectedRange sqref="K98" name="Rozstęp1_35"/>
    <protectedRange sqref="K99:K100" name="Rozstęp1_36"/>
    <protectedRange sqref="K101:K102" name="Rozstęp1_37"/>
    <protectedRange sqref="K103:K104" name="Rozstęp1_38"/>
  </protectedRanges>
  <mergeCells count="1">
    <mergeCell ref="A7:A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2"/>
  <sheetViews>
    <sheetView topLeftCell="A3" zoomScaleNormal="100" workbookViewId="0">
      <selection activeCell="J9" sqref="J9"/>
    </sheetView>
  </sheetViews>
  <sheetFormatPr defaultRowHeight="14.4" x14ac:dyDescent="0.3"/>
  <cols>
    <col min="1" max="1" width="3.33203125" bestFit="1" customWidth="1"/>
    <col min="2" max="2" width="37.88671875" customWidth="1"/>
    <col min="3" max="3" width="12.109375" customWidth="1"/>
    <col min="4" max="17" width="9.109375" customWidth="1"/>
  </cols>
  <sheetData>
    <row r="1" spans="1:18" x14ac:dyDescent="0.3">
      <c r="A1" s="13"/>
      <c r="B1" s="16" t="s">
        <v>38</v>
      </c>
      <c r="C1" s="14" t="s">
        <v>39</v>
      </c>
      <c r="D1" s="15">
        <v>1</v>
      </c>
      <c r="E1" s="15">
        <v>2</v>
      </c>
      <c r="F1" s="15">
        <v>3</v>
      </c>
      <c r="G1" s="15">
        <v>4</v>
      </c>
      <c r="H1" s="15">
        <v>5</v>
      </c>
      <c r="I1" s="15">
        <v>6</v>
      </c>
      <c r="J1" s="15">
        <v>7</v>
      </c>
      <c r="K1" s="15">
        <v>8</v>
      </c>
      <c r="L1" s="15">
        <v>9</v>
      </c>
      <c r="M1" s="15">
        <v>10</v>
      </c>
      <c r="N1" s="15">
        <v>11</v>
      </c>
      <c r="O1" s="15">
        <v>12</v>
      </c>
      <c r="P1" s="15">
        <v>13</v>
      </c>
      <c r="Q1" s="15">
        <v>14</v>
      </c>
      <c r="R1" s="15">
        <v>15</v>
      </c>
    </row>
    <row r="2" spans="1:18" ht="21" x14ac:dyDescent="0.4">
      <c r="A2" s="14" t="s">
        <v>20</v>
      </c>
      <c r="B2" s="34" t="s">
        <v>54</v>
      </c>
      <c r="C2" s="17">
        <f t="shared" ref="C2:C22" si="0">SUM(D2:R2)</f>
        <v>124</v>
      </c>
      <c r="D2" s="7" t="s">
        <v>40</v>
      </c>
      <c r="E2" s="5">
        <f>VLOOKUP(B2,spotkania!$D$18:$F$24,3,0)</f>
        <v>18</v>
      </c>
      <c r="F2" s="5">
        <f>VLOOKUP(B2,spotkania!$D$28:$F$34,3,0)</f>
        <v>18</v>
      </c>
      <c r="G2" s="7" t="s">
        <v>40</v>
      </c>
      <c r="H2" s="5">
        <f>VLOOKUP(B2,spotkania!$C$48:$E$54,3,0)</f>
        <v>14</v>
      </c>
      <c r="I2" s="5">
        <f>VLOOKUP(B2,spotkania!$D$58:$F$64,3,0)</f>
        <v>18</v>
      </c>
      <c r="J2" s="5">
        <f>VLOOKUP(B2,spotkania!$C$68:$E$74,3,0)</f>
        <v>16</v>
      </c>
      <c r="K2" s="5">
        <f>VLOOKUP(B2,spotkania!$D$78:$F$84,3,0)</f>
        <v>4</v>
      </c>
      <c r="L2" s="7" t="s">
        <v>40</v>
      </c>
      <c r="M2" s="5">
        <f>VLOOKUP(B2,spotkania!$D$98:$F$104,3,0)</f>
        <v>21</v>
      </c>
      <c r="N2" s="5">
        <f>VLOOKUP(B2,spotkania!$C$108:$E$114,3,0)</f>
        <v>5</v>
      </c>
      <c r="O2" s="7" t="s">
        <v>40</v>
      </c>
      <c r="P2" s="5">
        <f>VLOOKUP(B2,spotkania!$D$128:$F$134,3,0)</f>
        <v>5</v>
      </c>
      <c r="Q2" s="7" t="s">
        <v>40</v>
      </c>
      <c r="R2" s="5">
        <f>VLOOKUP(B2,spotkania!$D$148:$F$154,3,0)</f>
        <v>5</v>
      </c>
    </row>
    <row r="3" spans="1:18" ht="21" x14ac:dyDescent="0.4">
      <c r="A3" s="14" t="s">
        <v>23</v>
      </c>
      <c r="B3" s="31" t="s">
        <v>57</v>
      </c>
      <c r="C3" s="17">
        <f t="shared" si="0"/>
        <v>111</v>
      </c>
      <c r="D3" s="7" t="s">
        <v>40</v>
      </c>
      <c r="E3" s="5">
        <f>VLOOKUP(B3,spotkania!$D$18:$F$24,3,0)</f>
        <v>18</v>
      </c>
      <c r="F3" s="5">
        <f>VLOOKUP(B3,spotkania!$D$28:$F$34,3,0)</f>
        <v>18</v>
      </c>
      <c r="G3" s="5">
        <f>VLOOKUP(B3,spotkania!$C$38:$E$44,3,0)</f>
        <v>18</v>
      </c>
      <c r="H3" s="7" t="s">
        <v>40</v>
      </c>
      <c r="I3" s="5">
        <f>VLOOKUP(B3,spotkania!$D$58:$F$64,3,0)</f>
        <v>18</v>
      </c>
      <c r="J3" s="5">
        <f>VLOOKUP(B3,spotkania!$C$68:$E$74,3,0)</f>
        <v>16</v>
      </c>
      <c r="K3" s="7" t="s">
        <v>40</v>
      </c>
      <c r="L3" s="5">
        <f>VLOOKUP(B3,spotkania!$C$88:$E$94,3,0)</f>
        <v>3</v>
      </c>
      <c r="M3" s="7" t="s">
        <v>40</v>
      </c>
      <c r="N3" s="5">
        <f>VLOOKUP(B3,spotkania!$D$108:$F$114,3,0)</f>
        <v>5</v>
      </c>
      <c r="O3" s="5">
        <f>VLOOKUP(B3,spotkania!$C$118:$E$124,3,0)</f>
        <v>5</v>
      </c>
      <c r="P3" s="7" t="s">
        <v>40</v>
      </c>
      <c r="Q3" s="5">
        <f>VLOOKUP(B3,spotkania!$D$138:$F$144,3,0)</f>
        <v>5</v>
      </c>
      <c r="R3" s="5">
        <f>VLOOKUP(B3,spotkania!$C$148:$E$154,3,0)</f>
        <v>5</v>
      </c>
    </row>
    <row r="4" spans="1:18" ht="21" x14ac:dyDescent="0.4">
      <c r="A4" s="14" t="s">
        <v>22</v>
      </c>
      <c r="B4" s="31" t="s">
        <v>56</v>
      </c>
      <c r="C4" s="17">
        <f t="shared" si="0"/>
        <v>110</v>
      </c>
      <c r="D4" s="7" t="s">
        <v>40</v>
      </c>
      <c r="E4" s="5">
        <f>VLOOKUP(B4,spotkania!$D$18:$F$24,3,0)</f>
        <v>18</v>
      </c>
      <c r="F4" s="5">
        <f>VLOOKUP(B4,spotkania!$D$28:$F$34,3,0)</f>
        <v>18</v>
      </c>
      <c r="G4" s="7" t="s">
        <v>40</v>
      </c>
      <c r="H4" s="5">
        <f>VLOOKUP(B4,spotkania!$C$48:$E$54,3,0)</f>
        <v>14</v>
      </c>
      <c r="I4" s="5">
        <f>VLOOKUP(B4,spotkania!$C$58:$E$64,3,0)</f>
        <v>2</v>
      </c>
      <c r="J4" s="7" t="s">
        <v>40</v>
      </c>
      <c r="K4" s="5">
        <f>VLOOKUP(B4,spotkania!$C$78:$E$84,3,0)</f>
        <v>23</v>
      </c>
      <c r="L4" s="5">
        <f>VLOOKUP(B4,spotkania!$D$88:$F$94,3,0)</f>
        <v>15</v>
      </c>
      <c r="M4" s="7" t="s">
        <v>40</v>
      </c>
      <c r="N4" s="5">
        <f>VLOOKUP(B4,spotkania!$C$108:$E$114,3,0)</f>
        <v>5</v>
      </c>
      <c r="O4" s="5">
        <f>VLOOKUP(B4,spotkania!$D$118:$F$124,3,0)</f>
        <v>5</v>
      </c>
      <c r="P4" s="7" t="s">
        <v>40</v>
      </c>
      <c r="Q4" s="5">
        <f>VLOOKUP(B4,spotkania!$C$138:$E$144,3,0)</f>
        <v>5</v>
      </c>
      <c r="R4" s="5">
        <f>VLOOKUP(B4,spotkania!$D$148:$F$154,3,0)</f>
        <v>5</v>
      </c>
    </row>
    <row r="5" spans="1:18" ht="21" x14ac:dyDescent="0.4">
      <c r="A5" s="14" t="s">
        <v>19</v>
      </c>
      <c r="B5" s="31" t="s">
        <v>53</v>
      </c>
      <c r="C5" s="17">
        <f t="shared" si="0"/>
        <v>110</v>
      </c>
      <c r="D5" s="7" t="s">
        <v>40</v>
      </c>
      <c r="E5" s="5">
        <f>VLOOKUP(B5,spotkania!$D$18:$F$24,3,0)</f>
        <v>18</v>
      </c>
      <c r="F5" s="5">
        <f>VLOOKUP(B5,spotkania!$D$28:$F$34,3,0)</f>
        <v>18</v>
      </c>
      <c r="G5" s="7" t="s">
        <v>40</v>
      </c>
      <c r="H5" s="5">
        <f>VLOOKUP(B5,spotkania!$D$48:$F$54,3,0)</f>
        <v>1</v>
      </c>
      <c r="I5" s="5">
        <f>VLOOKUP(B5,spotkania!$D$58:$F$64,3,0)</f>
        <v>18</v>
      </c>
      <c r="J5" s="7" t="s">
        <v>40</v>
      </c>
      <c r="K5" s="5">
        <f>VLOOKUP(B5,spotkania!$D$78:$F$84,3,0)</f>
        <v>4</v>
      </c>
      <c r="L5" s="5">
        <f>VLOOKUP(B5,spotkania!$D$88:$F$94,3,0)</f>
        <v>15</v>
      </c>
      <c r="M5" s="5">
        <f>VLOOKUP(B5,spotkania!$D$98:$F$104,3,0)</f>
        <v>21</v>
      </c>
      <c r="N5" s="7" t="s">
        <v>40</v>
      </c>
      <c r="O5" s="5">
        <f>VLOOKUP(B5,spotkania!$C$118:$E$124,3,0)</f>
        <v>5</v>
      </c>
      <c r="P5" s="5">
        <f>VLOOKUP(B5,spotkania!$D$128:$F$134,3,0)</f>
        <v>5</v>
      </c>
      <c r="Q5" s="5">
        <f>VLOOKUP(B5,spotkania!$C$138:$E$144,3,0)</f>
        <v>5</v>
      </c>
      <c r="R5" s="7" t="s">
        <v>40</v>
      </c>
    </row>
    <row r="6" spans="1:18" ht="21" x14ac:dyDescent="0.4">
      <c r="A6" s="14" t="s">
        <v>15</v>
      </c>
      <c r="B6" s="25" t="s">
        <v>52</v>
      </c>
      <c r="C6" s="17">
        <f t="shared" si="0"/>
        <v>103</v>
      </c>
      <c r="D6" s="5">
        <f>VLOOKUP(B6,spotkania!$D$8:$F$14,3,0)</f>
        <v>13</v>
      </c>
      <c r="E6" s="7" t="s">
        <v>40</v>
      </c>
      <c r="F6" s="5">
        <f>VLOOKUP(B6,spotkania!$D$28:$F$34,3,0)</f>
        <v>18</v>
      </c>
      <c r="G6" s="7" t="s">
        <v>40</v>
      </c>
      <c r="H6" s="5">
        <f>VLOOKUP(B6,spotkania!$C$48:$E$54,3,0)</f>
        <v>14</v>
      </c>
      <c r="I6" s="5">
        <f>VLOOKUP(B6,spotkania!$D$58:$F$64,3,0)</f>
        <v>18</v>
      </c>
      <c r="J6" s="5">
        <f>VLOOKUP(B6,spotkania!$D$68:$F$74,3,0)</f>
        <v>2</v>
      </c>
      <c r="K6" s="5">
        <f>VLOOKUP(B6,spotkania!$C$78:$E$84,3,0)</f>
        <v>23</v>
      </c>
      <c r="L6" s="7" t="s">
        <v>40</v>
      </c>
      <c r="M6" s="5">
        <f>VLOOKUP(B6,spotkania!$C$98:$E$104,3,0)</f>
        <v>0</v>
      </c>
      <c r="N6" s="5">
        <f>VLOOKUP(B6,spotkania!$D$108:$F$114,3,0)</f>
        <v>5</v>
      </c>
      <c r="O6" s="7" t="s">
        <v>40</v>
      </c>
      <c r="P6" s="5">
        <f>VLOOKUP(B6,spotkania!$C$128:$E$134,3,0)</f>
        <v>5</v>
      </c>
      <c r="Q6" s="5">
        <f>VLOOKUP(B6,spotkania!$C$138:$E$144,3,0)</f>
        <v>5</v>
      </c>
      <c r="R6" s="7" t="s">
        <v>40</v>
      </c>
    </row>
    <row r="7" spans="1:18" ht="21" x14ac:dyDescent="0.4">
      <c r="A7" s="14" t="s">
        <v>8</v>
      </c>
      <c r="B7" s="26" t="s">
        <v>46</v>
      </c>
      <c r="C7" s="17">
        <f t="shared" si="0"/>
        <v>96</v>
      </c>
      <c r="D7" s="5">
        <f>VLOOKUP(B7,spotkania!$C$8:$E$14,3,0)</f>
        <v>2</v>
      </c>
      <c r="E7" s="5">
        <f>VLOOKUP(B7,spotkania!$C$18:$E$24,3,0)</f>
        <v>0</v>
      </c>
      <c r="F7" s="7" t="s">
        <v>40</v>
      </c>
      <c r="G7" s="5">
        <f>VLOOKUP(B7,spotkania!$C$38:$E$44,3,0)</f>
        <v>18</v>
      </c>
      <c r="H7" s="5">
        <f>VLOOKUP(B7,spotkania!$D$48:$F$54,3,0)</f>
        <v>1</v>
      </c>
      <c r="I7" s="7" t="s">
        <v>40</v>
      </c>
      <c r="J7" s="5">
        <f>VLOOKUP(B7,spotkania!$C$68:$E$74,3,0)</f>
        <v>16</v>
      </c>
      <c r="K7" s="5">
        <f>VLOOKUP(B7,spotkania!$C$78:$E$84,3,0)</f>
        <v>23</v>
      </c>
      <c r="L7" s="7" t="s">
        <v>40</v>
      </c>
      <c r="M7" s="5">
        <f>VLOOKUP(B7,spotkania!$D$98:$F$104,3,0)</f>
        <v>21</v>
      </c>
      <c r="N7" s="5">
        <f>VLOOKUP(B7,spotkania!$C$108:$E$114,3,0)</f>
        <v>5</v>
      </c>
      <c r="O7" s="7" t="s">
        <v>40</v>
      </c>
      <c r="P7" s="5">
        <f>VLOOKUP(B7,spotkania!$C$128:$E$134,3,0)</f>
        <v>5</v>
      </c>
      <c r="Q7" s="7" t="s">
        <v>40</v>
      </c>
      <c r="R7" s="5">
        <f>VLOOKUP(B7,spotkania!$D$148:$F$154,3,0)</f>
        <v>5</v>
      </c>
    </row>
    <row r="8" spans="1:18" ht="21" x14ac:dyDescent="0.4">
      <c r="A8" s="14" t="s">
        <v>3</v>
      </c>
      <c r="B8" s="25" t="s">
        <v>61</v>
      </c>
      <c r="C8" s="17">
        <f t="shared" si="0"/>
        <v>92</v>
      </c>
      <c r="D8" s="5">
        <f>VLOOKUP(B8,spotkania!$C$8:$E$14,3,0)</f>
        <v>2</v>
      </c>
      <c r="E8" s="7" t="s">
        <v>40</v>
      </c>
      <c r="F8" s="5">
        <f>VLOOKUP(B8,spotkania!$C$28:$E$34,3,0)</f>
        <v>1</v>
      </c>
      <c r="G8" s="5">
        <f>VLOOKUP(B8,spotkania!$D$38:$F$44,3,0)</f>
        <v>0</v>
      </c>
      <c r="H8" s="5">
        <f>VLOOKUP(B8,spotkania!$C$48:$E$54,3,0)</f>
        <v>14</v>
      </c>
      <c r="I8" s="7" t="s">
        <v>40</v>
      </c>
      <c r="J8" s="5">
        <f>VLOOKUP(B8,spotkania!$C$68:$E$74,3,0)</f>
        <v>16</v>
      </c>
      <c r="K8" s="5">
        <f>VLOOKUP(B8,spotkania!$C$78:$E$84,3,0)</f>
        <v>23</v>
      </c>
      <c r="L8" s="7" t="s">
        <v>40</v>
      </c>
      <c r="M8" s="5">
        <f>VLOOKUP(B8,spotkania!$D$98:$F$104,3,0)</f>
        <v>21</v>
      </c>
      <c r="N8" s="5">
        <f>VLOOKUP(B8,spotkania!$D$108:$F$114,3,0)</f>
        <v>5</v>
      </c>
      <c r="O8" s="7" t="s">
        <v>40</v>
      </c>
      <c r="P8" s="5">
        <f>VLOOKUP(B8,spotkania!$C$128:$E$134,3,0)</f>
        <v>5</v>
      </c>
      <c r="Q8" s="7" t="s">
        <v>40</v>
      </c>
      <c r="R8" s="5">
        <f>VLOOKUP(B8,spotkania!$D$148:$F$154,3,0)</f>
        <v>5</v>
      </c>
    </row>
    <row r="9" spans="1:18" ht="21" x14ac:dyDescent="0.4">
      <c r="A9" s="14" t="s">
        <v>5</v>
      </c>
      <c r="B9" s="26" t="s">
        <v>43</v>
      </c>
      <c r="C9" s="17">
        <f t="shared" si="0"/>
        <v>91</v>
      </c>
      <c r="D9" s="5">
        <f>VLOOKUP(B9,spotkania!$C$8:$E$14,3,0)</f>
        <v>2</v>
      </c>
      <c r="E9" s="7" t="s">
        <v>40</v>
      </c>
      <c r="F9" s="5">
        <f>VLOOKUP(B9,spotkania!$D$28:$F$34,3,0)</f>
        <v>18</v>
      </c>
      <c r="G9" s="7" t="s">
        <v>40</v>
      </c>
      <c r="H9" s="5">
        <f>VLOOKUP(B9,spotkania!$C$48:$E$54,3,0)</f>
        <v>14</v>
      </c>
      <c r="I9" s="5">
        <f>VLOOKUP(B9,spotkania!$D$58:$F$64,3,0)</f>
        <v>18</v>
      </c>
      <c r="J9" s="7" t="s">
        <v>40</v>
      </c>
      <c r="K9" s="5">
        <f>VLOOKUP(B9,spotkania!$D$78:$F$84,3,0)</f>
        <v>4</v>
      </c>
      <c r="L9" s="5">
        <f>VLOOKUP(B9,spotkania!$D$88:$F$94,3,0)</f>
        <v>15</v>
      </c>
      <c r="M9" s="7" t="s">
        <v>40</v>
      </c>
      <c r="N9" s="5">
        <f>VLOOKUP(B9,spotkania!$D$108:$F$114,3,0)</f>
        <v>5</v>
      </c>
      <c r="O9" s="5">
        <f>VLOOKUP(B9,spotkania!$C$118:$E$124,3,0)</f>
        <v>5</v>
      </c>
      <c r="P9" s="5">
        <f>VLOOKUP(B9,spotkania!$D$128:$F$134,3,0)</f>
        <v>5</v>
      </c>
      <c r="Q9" s="7" t="s">
        <v>40</v>
      </c>
      <c r="R9" s="5">
        <f>VLOOKUP(B9,spotkania!$D$148:$F$154,3,0)</f>
        <v>5</v>
      </c>
    </row>
    <row r="10" spans="1:18" ht="21" x14ac:dyDescent="0.4">
      <c r="A10" s="14" t="s">
        <v>13</v>
      </c>
      <c r="B10" s="25" t="s">
        <v>51</v>
      </c>
      <c r="C10" s="17">
        <f t="shared" si="0"/>
        <v>91</v>
      </c>
      <c r="D10" s="5">
        <f>VLOOKUP(B10,spotkania!$D$8:$F$14,3,0)</f>
        <v>13</v>
      </c>
      <c r="E10" s="7" t="s">
        <v>40</v>
      </c>
      <c r="F10" s="5">
        <f>VLOOKUP(B10,spotkania!$D$28:$F$34,3,0)</f>
        <v>18</v>
      </c>
      <c r="G10" s="7" t="s">
        <v>40</v>
      </c>
      <c r="H10" s="5">
        <f>VLOOKUP(B10,spotkania!$D$48:$F$54,3,0)</f>
        <v>1</v>
      </c>
      <c r="I10" s="5">
        <f>VLOOKUP(B10,spotkania!$D$58:$F$64,3,0)</f>
        <v>18</v>
      </c>
      <c r="J10" s="5">
        <f>VLOOKUP(B10,spotkania!$D$68:$F$74,3,0)</f>
        <v>2</v>
      </c>
      <c r="K10" s="7" t="s">
        <v>40</v>
      </c>
      <c r="L10" s="5">
        <f>VLOOKUP(B10,spotkania!$C$88:$E$94,3,0)</f>
        <v>3</v>
      </c>
      <c r="M10" s="5">
        <f>VLOOKUP(B10,spotkania!$D$98:$F$104,3,0)</f>
        <v>21</v>
      </c>
      <c r="N10" s="5">
        <f>VLOOKUP(B10,spotkania!$C$108:$E$114,3,0)</f>
        <v>5</v>
      </c>
      <c r="O10" s="7" t="s">
        <v>40</v>
      </c>
      <c r="P10" s="5">
        <f>VLOOKUP(B10,spotkania!$D$128:$F$134,3,0)</f>
        <v>5</v>
      </c>
      <c r="Q10" s="5">
        <f>VLOOKUP(B10,spotkania!$D$138:$F$144,3,0)</f>
        <v>5</v>
      </c>
      <c r="R10" s="7" t="s">
        <v>40</v>
      </c>
    </row>
    <row r="11" spans="1:18" ht="21" x14ac:dyDescent="0.4">
      <c r="A11" s="14" t="s">
        <v>10</v>
      </c>
      <c r="B11" s="25" t="s">
        <v>48</v>
      </c>
      <c r="C11" s="17">
        <f t="shared" si="0"/>
        <v>87</v>
      </c>
      <c r="D11" s="5">
        <f>VLOOKUP(B11,spotkania!$D$8:$F$14,3,0)</f>
        <v>13</v>
      </c>
      <c r="E11" s="5">
        <f>VLOOKUP(B11,spotkania!$C$18:$E$24,3,0)</f>
        <v>0</v>
      </c>
      <c r="F11" s="7" t="s">
        <v>40</v>
      </c>
      <c r="G11" s="5">
        <f>VLOOKUP(B11,spotkania!$C$38:$E$44,3,0)</f>
        <v>18</v>
      </c>
      <c r="H11" s="5">
        <f>VLOOKUP(B11,spotkania!$C$48:$E$54,3,0)</f>
        <v>14</v>
      </c>
      <c r="I11" s="7" t="s">
        <v>40</v>
      </c>
      <c r="J11" s="5">
        <f>VLOOKUP(B11,spotkania!$D$68:$F$74,3,0)</f>
        <v>2</v>
      </c>
      <c r="K11" s="5">
        <f>VLOOKUP(B11,spotkania!$D$78:$F$84,3,0)</f>
        <v>4</v>
      </c>
      <c r="L11" s="7" t="s">
        <v>40</v>
      </c>
      <c r="M11" s="5">
        <f>VLOOKUP(B11,spotkania!$D$98:$F$104,3,0)</f>
        <v>21</v>
      </c>
      <c r="N11" s="7" t="s">
        <v>40</v>
      </c>
      <c r="O11" s="5">
        <f>VLOOKUP(B11,spotkania!$D$118:$F$124,3,0)</f>
        <v>5</v>
      </c>
      <c r="P11" s="5">
        <f>VLOOKUP(B11,spotkania!$D$128:$F$134,3,0)</f>
        <v>5</v>
      </c>
      <c r="Q11" s="5">
        <f>VLOOKUP(B11,spotkania!$D$138:$F$144,3,0)</f>
        <v>5</v>
      </c>
      <c r="R11" s="7" t="s">
        <v>40</v>
      </c>
    </row>
    <row r="12" spans="1:18" ht="21" x14ac:dyDescent="0.4">
      <c r="A12" s="14" t="s">
        <v>14</v>
      </c>
      <c r="B12" s="25" t="s">
        <v>58</v>
      </c>
      <c r="C12" s="17">
        <f t="shared" si="0"/>
        <v>86</v>
      </c>
      <c r="D12" s="5">
        <f>VLOOKUP(B12,spotkania!$D$8:$F$14,3,0)</f>
        <v>13</v>
      </c>
      <c r="E12" s="5">
        <f>VLOOKUP(B12,spotkania!$C$18:$E$24,3,0)</f>
        <v>0</v>
      </c>
      <c r="F12" s="7" t="s">
        <v>40</v>
      </c>
      <c r="G12" s="5">
        <f>VLOOKUP(B12,spotkania!$C$38:$E$44,3,0)</f>
        <v>18</v>
      </c>
      <c r="H12" s="5">
        <f>VLOOKUP(B12,spotkania!$D$48:$F$54,3,0)</f>
        <v>1</v>
      </c>
      <c r="I12" s="7" t="s">
        <v>40</v>
      </c>
      <c r="J12" s="5">
        <f>VLOOKUP(B12,spotkania!$C$68:$E$74,3,0)</f>
        <v>16</v>
      </c>
      <c r="K12" s="5">
        <f>VLOOKUP(B12,spotkania!$C$78:$E$84,3,0)</f>
        <v>23</v>
      </c>
      <c r="L12" s="7" t="s">
        <v>40</v>
      </c>
      <c r="M12" s="5">
        <f>VLOOKUP(B12,spotkania!$C$98:$E$104,3,0)</f>
        <v>0</v>
      </c>
      <c r="N12" s="7" t="s">
        <v>40</v>
      </c>
      <c r="O12" s="5">
        <f>VLOOKUP(B12,spotkania!$C$118:$E$124,3,0)</f>
        <v>5</v>
      </c>
      <c r="P12" s="5">
        <f>VLOOKUP(B12,spotkania!$C$128:$E$134,3,0)</f>
        <v>5</v>
      </c>
      <c r="Q12" s="5">
        <f>VLOOKUP(B12,spotkania!$D$138:$F$144,3,0)</f>
        <v>5</v>
      </c>
      <c r="R12" s="7" t="s">
        <v>40</v>
      </c>
    </row>
    <row r="13" spans="1:18" ht="21" x14ac:dyDescent="0.4">
      <c r="A13" s="14" t="s">
        <v>9</v>
      </c>
      <c r="B13" s="25" t="s">
        <v>47</v>
      </c>
      <c r="C13" s="17">
        <f t="shared" si="0"/>
        <v>75</v>
      </c>
      <c r="D13" s="5">
        <f>VLOOKUP(B13,spotkania!$D$8:$F$14,3,0)</f>
        <v>13</v>
      </c>
      <c r="E13" s="7" t="s">
        <v>40</v>
      </c>
      <c r="F13" s="5">
        <f>VLOOKUP(B13,spotkania!$C$28:$E$34,3,0)</f>
        <v>1</v>
      </c>
      <c r="G13" s="7" t="s">
        <v>40</v>
      </c>
      <c r="H13" s="5">
        <f>VLOOKUP(B13,spotkania!$D$48:$F$54,3,0)</f>
        <v>1</v>
      </c>
      <c r="I13" s="5">
        <f>VLOOKUP(B13,spotkania!$C$58:$E$64,3,0)</f>
        <v>2</v>
      </c>
      <c r="J13" s="7" t="s">
        <v>40</v>
      </c>
      <c r="K13" s="5">
        <f>VLOOKUP(B13,spotkania!$C$78:$E$84,3,0)</f>
        <v>23</v>
      </c>
      <c r="L13" s="5">
        <f>VLOOKUP(B13,spotkania!$D$88:$F$94,3,0)</f>
        <v>15</v>
      </c>
      <c r="M13" s="7" t="s">
        <v>40</v>
      </c>
      <c r="N13" s="5">
        <f>VLOOKUP(B13,spotkania!$C$108:$E$114,3,0)</f>
        <v>5</v>
      </c>
      <c r="O13" s="5">
        <f>VLOOKUP(B13,spotkania!$D$118:$F$124,3,0)</f>
        <v>5</v>
      </c>
      <c r="P13" s="7" t="s">
        <v>40</v>
      </c>
      <c r="Q13" s="5">
        <f>VLOOKUP(B13,spotkania!$C$138:$E$144,3,0)</f>
        <v>5</v>
      </c>
      <c r="R13" s="5">
        <f>VLOOKUP(B13,spotkania!$C$148:$E$154,3,0)</f>
        <v>5</v>
      </c>
    </row>
    <row r="14" spans="1:18" ht="21" x14ac:dyDescent="0.4">
      <c r="A14" s="14" t="s">
        <v>2</v>
      </c>
      <c r="B14" s="25" t="s">
        <v>41</v>
      </c>
      <c r="C14" s="17">
        <f t="shared" si="0"/>
        <v>63</v>
      </c>
      <c r="D14" s="5">
        <f>VLOOKUP(B14,spotkania!$C$8:$E$14,3,0)</f>
        <v>2</v>
      </c>
      <c r="E14" s="5">
        <f>VLOOKUP(B14,spotkania!C18:E24,3,0)</f>
        <v>0</v>
      </c>
      <c r="F14" s="7" t="s">
        <v>40</v>
      </c>
      <c r="G14" s="5">
        <f>VLOOKUP(B14,spotkania!$C$38:$E$44,3,0)</f>
        <v>18</v>
      </c>
      <c r="H14" s="7" t="s">
        <v>40</v>
      </c>
      <c r="I14" s="5">
        <f>VLOOKUP(B14,spotkania!$C$58:$E$64,3,0)</f>
        <v>2</v>
      </c>
      <c r="J14" s="7" t="s">
        <v>40</v>
      </c>
      <c r="K14" s="5">
        <f>VLOOKUP(B14,spotkania!$C$78:$E$84,3,0)</f>
        <v>23</v>
      </c>
      <c r="L14" s="5">
        <f>VLOOKUP(B14,spotkania!$C$88:$E$94,3,0)</f>
        <v>3</v>
      </c>
      <c r="M14" s="5">
        <f>VLOOKUP(B14,spotkania!$C$98:$E$104,3,0)</f>
        <v>0</v>
      </c>
      <c r="N14" s="7" t="s">
        <v>40</v>
      </c>
      <c r="O14" s="5">
        <f>VLOOKUP(B14,spotkania!$C$118:$E$124,3,0)</f>
        <v>5</v>
      </c>
      <c r="P14" s="7" t="s">
        <v>40</v>
      </c>
      <c r="Q14" s="5">
        <f>VLOOKUP(B14,spotkania!$C$138:$E$144,3,0)</f>
        <v>5</v>
      </c>
      <c r="R14" s="5">
        <f>VLOOKUP(B14,spotkania!$C$148:$E$154,3,0)</f>
        <v>5</v>
      </c>
    </row>
    <row r="15" spans="1:18" ht="21" x14ac:dyDescent="0.4">
      <c r="A15" s="14" t="s">
        <v>7</v>
      </c>
      <c r="B15" s="25" t="s">
        <v>45</v>
      </c>
      <c r="C15" s="17">
        <f t="shared" si="0"/>
        <v>60</v>
      </c>
      <c r="D15" s="5">
        <f>VLOOKUP(B15,spotkania!$C$8:$E$14,3,0)</f>
        <v>2</v>
      </c>
      <c r="E15" s="7" t="s">
        <v>40</v>
      </c>
      <c r="F15" s="5">
        <f>VLOOKUP(B15,spotkania!$C$28:$E$34,3,0)</f>
        <v>1</v>
      </c>
      <c r="G15" s="5">
        <f>VLOOKUP(B15,spotkania!$D$38:$F$44,3,0)</f>
        <v>0</v>
      </c>
      <c r="H15" s="7" t="s">
        <v>40</v>
      </c>
      <c r="I15" s="5">
        <f>VLOOKUP(B15,spotkania!$C$58:$E$64,3,0)</f>
        <v>2</v>
      </c>
      <c r="J15" s="5">
        <f>VLOOKUP(B15,spotkania!$C$68:$E$74,3,0)</f>
        <v>16</v>
      </c>
      <c r="K15" s="7" t="s">
        <v>40</v>
      </c>
      <c r="L15" s="5">
        <f>VLOOKUP(B15,spotkania!$C$88:$E$94,3,0)</f>
        <v>3</v>
      </c>
      <c r="M15" s="5">
        <f>VLOOKUP(B15,spotkania!$D$98:$F$104,3,0)</f>
        <v>21</v>
      </c>
      <c r="N15" s="7" t="s">
        <v>40</v>
      </c>
      <c r="O15" s="5">
        <f>VLOOKUP(B15,spotkania!$C$118:$E$124,3,0)</f>
        <v>5</v>
      </c>
      <c r="P15" s="7" t="s">
        <v>40</v>
      </c>
      <c r="Q15" s="5">
        <f>VLOOKUP(B15,spotkania!$D$138:$F$144,3,0)</f>
        <v>5</v>
      </c>
      <c r="R15" s="5">
        <f>VLOOKUP(B15,spotkania!$C$148:$E$154,3,0)</f>
        <v>5</v>
      </c>
    </row>
    <row r="16" spans="1:18" ht="21.6" thickBot="1" x14ac:dyDescent="0.45">
      <c r="A16" s="14" t="s">
        <v>24</v>
      </c>
      <c r="B16" s="31" t="s">
        <v>60</v>
      </c>
      <c r="C16" s="17">
        <f t="shared" si="0"/>
        <v>59</v>
      </c>
      <c r="D16" s="7" t="s">
        <v>40</v>
      </c>
      <c r="E16" s="5">
        <f>VLOOKUP(B16,spotkania!$D$18:$F$24,3,0)</f>
        <v>18</v>
      </c>
      <c r="F16" s="5">
        <f>VLOOKUP(B16,spotkania!$C$28:$E$34,3,0)</f>
        <v>1</v>
      </c>
      <c r="G16" s="5">
        <f>VLOOKUP(B16,spotkania!$C$38:$E$44,3,0)</f>
        <v>18</v>
      </c>
      <c r="H16" s="7" t="s">
        <v>40</v>
      </c>
      <c r="I16" s="5">
        <f>VLOOKUP(B16,spotkania!$C$58:$E$64,3,0)</f>
        <v>2</v>
      </c>
      <c r="J16" s="5">
        <f>VLOOKUP(B16,spotkania!$D$68:$F$74,3,0)</f>
        <v>2</v>
      </c>
      <c r="K16" s="7" t="s">
        <v>40</v>
      </c>
      <c r="L16" s="5">
        <f>VLOOKUP(B16,spotkania!$C$88:$E$94,3,0)</f>
        <v>3</v>
      </c>
      <c r="M16" s="5">
        <f>VLOOKUP(B16,spotkania!$C$98:$E$104,3,0)</f>
        <v>0</v>
      </c>
      <c r="N16" s="7" t="s">
        <v>40</v>
      </c>
      <c r="O16" s="5">
        <f>VLOOKUP(B16,spotkania!$C$118:$E$124,3,0)</f>
        <v>5</v>
      </c>
      <c r="P16" s="5">
        <f>VLOOKUP(B16,spotkania!$C$128:$E$134,3,0)</f>
        <v>5</v>
      </c>
      <c r="Q16" s="7" t="s">
        <v>40</v>
      </c>
      <c r="R16" s="5">
        <f>VLOOKUP(B16,spotkania!$C$148:$E$154,3,0)</f>
        <v>5</v>
      </c>
    </row>
    <row r="17" spans="1:18" ht="21.6" thickBot="1" x14ac:dyDescent="0.45">
      <c r="A17" s="14" t="s">
        <v>18</v>
      </c>
      <c r="B17" s="33" t="s">
        <v>79</v>
      </c>
      <c r="C17" s="17">
        <f t="shared" si="0"/>
        <v>59</v>
      </c>
      <c r="D17" s="7" t="s">
        <v>40</v>
      </c>
      <c r="E17" s="5">
        <f>VLOOKUP(B17,spotkania!$D$18:$F$24,3,0)</f>
        <v>18</v>
      </c>
      <c r="F17" s="5">
        <f>VLOOKUP(B17,spotkania!$C$28:$E$34,3,0)</f>
        <v>1</v>
      </c>
      <c r="G17" s="5">
        <f>VLOOKUP(B17,spotkania!$D$38:$F$44,3,0)</f>
        <v>0</v>
      </c>
      <c r="H17" s="5">
        <f>VLOOKUP(B17,spotkania!$D$48:$F$54,3,0)</f>
        <v>1</v>
      </c>
      <c r="I17" s="7" t="s">
        <v>40</v>
      </c>
      <c r="J17" s="5">
        <f>VLOOKUP(B17,spotkania!$C$68:$E$74,3,0)</f>
        <v>16</v>
      </c>
      <c r="K17" s="7" t="s">
        <v>40</v>
      </c>
      <c r="L17" s="5">
        <f>VLOOKUP(B17,spotkania!$C$88:$E$94,3,0)</f>
        <v>3</v>
      </c>
      <c r="M17" s="7" t="s">
        <v>40</v>
      </c>
      <c r="N17" s="5">
        <f>VLOOKUP(B17,spotkania!$C$108:$E$114,3,0)</f>
        <v>5</v>
      </c>
      <c r="O17" s="5">
        <f>VLOOKUP(B17,spotkania!$D$118:$F$124,3,0)</f>
        <v>5</v>
      </c>
      <c r="P17" s="7" t="s">
        <v>40</v>
      </c>
      <c r="Q17" s="5">
        <f>VLOOKUP(B17,spotkania!$D$138:$F$144,3,0)</f>
        <v>5</v>
      </c>
      <c r="R17" s="5">
        <f>VLOOKUP(B17,spotkania!$C$148:$E$154,3,0)</f>
        <v>5</v>
      </c>
    </row>
    <row r="18" spans="1:18" ht="21.6" thickBot="1" x14ac:dyDescent="0.45">
      <c r="A18" s="14" t="s">
        <v>21</v>
      </c>
      <c r="B18" s="18" t="s">
        <v>55</v>
      </c>
      <c r="C18" s="17">
        <f t="shared" si="0"/>
        <v>57</v>
      </c>
      <c r="D18" s="7" t="s">
        <v>40</v>
      </c>
      <c r="E18" s="5">
        <f>VLOOKUP(B18,spotkania!$D$18:$F$24,3,0)</f>
        <v>18</v>
      </c>
      <c r="F18" s="5">
        <f>VLOOKUP(B18,spotkania!$C$28:$E$34,3,0)</f>
        <v>1</v>
      </c>
      <c r="G18" s="5">
        <f>VLOOKUP(B18,spotkania!$D$38:$F$44,3,0)</f>
        <v>0</v>
      </c>
      <c r="H18" s="7" t="s">
        <v>40</v>
      </c>
      <c r="I18" s="5">
        <f>VLOOKUP(B18,spotkania!$D$58:$F$64,3,0)</f>
        <v>18</v>
      </c>
      <c r="J18" s="5">
        <f>VLOOKUP(B18,spotkania!$D$68:$F$74,3,0)</f>
        <v>2</v>
      </c>
      <c r="K18" s="7" t="s">
        <v>40</v>
      </c>
      <c r="L18" s="5">
        <f>VLOOKUP(B18,spotkania!$C$88:$E$94,3,0)</f>
        <v>3</v>
      </c>
      <c r="M18" s="5">
        <f>VLOOKUP(B18,spotkania!$C$98:$E$104,3,0)</f>
        <v>0</v>
      </c>
      <c r="N18" s="7" t="s">
        <v>40</v>
      </c>
      <c r="O18" s="5">
        <f>VLOOKUP(B18,spotkania!$D$118:$F$124,3,0)</f>
        <v>5</v>
      </c>
      <c r="P18" s="5">
        <f>VLOOKUP(B18,spotkania!$D$128:$F$134,3,0)</f>
        <v>5</v>
      </c>
      <c r="Q18" s="7" t="s">
        <v>40</v>
      </c>
      <c r="R18" s="5">
        <f>VLOOKUP(B18,spotkania!$D$148:$F$154,3,0)</f>
        <v>5</v>
      </c>
    </row>
    <row r="19" spans="1:18" ht="21.6" thickBot="1" x14ac:dyDescent="0.45">
      <c r="A19" s="14" t="s">
        <v>6</v>
      </c>
      <c r="B19" s="33" t="s">
        <v>44</v>
      </c>
      <c r="C19" s="17">
        <f t="shared" si="0"/>
        <v>55</v>
      </c>
      <c r="D19" s="5">
        <f>VLOOKUP(B19,spotkania!$C$8:$E$14,3,0)</f>
        <v>2</v>
      </c>
      <c r="E19" s="5">
        <f>VLOOKUP(B19,spotkania!$C$18:$E$24,3,0)</f>
        <v>0</v>
      </c>
      <c r="F19" s="7" t="s">
        <v>40</v>
      </c>
      <c r="G19" s="5">
        <f>VLOOKUP(B19,spotkania!$C$38:$E$44,3,0)</f>
        <v>18</v>
      </c>
      <c r="H19" s="5">
        <f>VLOOKUP(B19,spotkania!$C$48:$E$54,3,0)</f>
        <v>14</v>
      </c>
      <c r="I19" s="7" t="s">
        <v>40</v>
      </c>
      <c r="J19" s="5">
        <f>VLOOKUP(B19,spotkania!$D$68:$F$74,3,0)</f>
        <v>2</v>
      </c>
      <c r="K19" s="5">
        <f>VLOOKUP(B19,spotkania!$D$78:$F$84,3,0)</f>
        <v>4</v>
      </c>
      <c r="L19" s="7" t="s">
        <v>40</v>
      </c>
      <c r="M19" s="5">
        <f>VLOOKUP(B19,spotkania!$C$98:$E$104,3,0)</f>
        <v>0</v>
      </c>
      <c r="N19" s="5">
        <f>VLOOKUP(B19,spotkania!$D$108:$F$114,3,0)</f>
        <v>5</v>
      </c>
      <c r="O19" s="7" t="s">
        <v>40</v>
      </c>
      <c r="P19" s="5">
        <f>VLOOKUP(B19,spotkania!$C$128:$E$134,3,0)</f>
        <v>5</v>
      </c>
      <c r="Q19" s="5">
        <f>VLOOKUP(B19,spotkania!$C$138:$E$144,3,0)</f>
        <v>5</v>
      </c>
      <c r="R19" s="7" t="s">
        <v>40</v>
      </c>
    </row>
    <row r="20" spans="1:18" ht="21.6" thickBot="1" x14ac:dyDescent="0.45">
      <c r="A20" s="14" t="s">
        <v>11</v>
      </c>
      <c r="B20" s="32" t="s">
        <v>49</v>
      </c>
      <c r="C20" s="17">
        <f t="shared" si="0"/>
        <v>55</v>
      </c>
      <c r="D20" s="5">
        <f>VLOOKUP(B20,spotkania!$D$8:$F$14,3,0)</f>
        <v>13</v>
      </c>
      <c r="E20" s="7" t="s">
        <v>40</v>
      </c>
      <c r="F20" s="5">
        <f>VLOOKUP(B20,spotkania!$C$28:$E$34,3,0)</f>
        <v>1</v>
      </c>
      <c r="G20" s="5">
        <f>VLOOKUP(B20,spotkania!$D$38:$F$44,3,0)</f>
        <v>0</v>
      </c>
      <c r="H20" s="7" t="s">
        <v>40</v>
      </c>
      <c r="I20" s="5">
        <f>VLOOKUP(B20,spotkania!$C$58:$E$64,3,0)</f>
        <v>2</v>
      </c>
      <c r="J20" s="7" t="s">
        <v>40</v>
      </c>
      <c r="K20" s="5">
        <f>VLOOKUP(B20,spotkania!$D$78:$F$84,3,0)</f>
        <v>4</v>
      </c>
      <c r="L20" s="5">
        <f>VLOOKUP(B20,spotkania!$D$88:$F$94,3,0)</f>
        <v>15</v>
      </c>
      <c r="M20" s="7" t="s">
        <v>40</v>
      </c>
      <c r="N20" s="5">
        <f>VLOOKUP(B20,spotkania!$D$108:$F$114,3,0)</f>
        <v>5</v>
      </c>
      <c r="O20" s="5">
        <f>VLOOKUP(B20,spotkania!$D$118:$F$124,3,0)</f>
        <v>5</v>
      </c>
      <c r="P20" s="7" t="s">
        <v>40</v>
      </c>
      <c r="Q20" s="5">
        <f>VLOOKUP(B20,spotkania!$C$138:$E$144,3,0)</f>
        <v>5</v>
      </c>
      <c r="R20" s="5">
        <f>VLOOKUP(B20,spotkania!$D$148:$F$154,3,0)</f>
        <v>5</v>
      </c>
    </row>
    <row r="21" spans="1:18" ht="21.6" thickBot="1" x14ac:dyDescent="0.45">
      <c r="A21" s="14" t="s">
        <v>12</v>
      </c>
      <c r="B21" s="33" t="s">
        <v>50</v>
      </c>
      <c r="C21" s="17">
        <f t="shared" si="0"/>
        <v>54</v>
      </c>
      <c r="D21" s="6">
        <f>VLOOKUP(B21,spotkania!$D$8:$F$14,3,0)</f>
        <v>13</v>
      </c>
      <c r="E21" s="6">
        <f>VLOOKUP(B21,spotkania!$C$18:$E$24,3,0)</f>
        <v>0</v>
      </c>
      <c r="F21" s="7" t="s">
        <v>40</v>
      </c>
      <c r="G21" s="5">
        <f>VLOOKUP(B21,spotkania!$D$38:$F$44,3,0)</f>
        <v>0</v>
      </c>
      <c r="H21" s="7" t="s">
        <v>40</v>
      </c>
      <c r="I21" s="5">
        <f>VLOOKUP(B21,spotkania!$C$58:$E$64,3,0)</f>
        <v>2</v>
      </c>
      <c r="J21" s="7" t="s">
        <v>40</v>
      </c>
      <c r="K21" s="5">
        <f>VLOOKUP(B21,spotkania!$D$78:$F$84,3,0)</f>
        <v>4</v>
      </c>
      <c r="L21" s="5">
        <f>VLOOKUP(B21,spotkania!$D$88:$F$94,3,0)</f>
        <v>15</v>
      </c>
      <c r="M21" s="7" t="s">
        <v>40</v>
      </c>
      <c r="N21" s="5">
        <f>VLOOKUP(B21,spotkania!$D$108:$F$114,3,0)</f>
        <v>5</v>
      </c>
      <c r="O21" s="5">
        <f>VLOOKUP(B21,spotkania!$D$118:$F$124,3,0)</f>
        <v>5</v>
      </c>
      <c r="P21" s="5">
        <f>VLOOKUP(B21,spotkania!$C$128:$E$134,3,0)</f>
        <v>5</v>
      </c>
      <c r="Q21" s="7" t="s">
        <v>40</v>
      </c>
      <c r="R21" s="5">
        <f>VLOOKUP(B21,spotkania!$C$148:$E$154,3,0)</f>
        <v>5</v>
      </c>
    </row>
    <row r="22" spans="1:18" ht="21.6" thickBot="1" x14ac:dyDescent="0.45">
      <c r="A22" s="14" t="s">
        <v>4</v>
      </c>
      <c r="B22" s="32" t="s">
        <v>95</v>
      </c>
      <c r="C22" s="17">
        <f t="shared" si="0"/>
        <v>35</v>
      </c>
      <c r="D22" s="5">
        <f>VLOOKUP(B22,spotkania!$C$8:$E$14,3,0)</f>
        <v>2</v>
      </c>
      <c r="E22" s="5">
        <f>VLOOKUP(B22,spotkania!$C$18:$E$24,3,0)</f>
        <v>0</v>
      </c>
      <c r="F22" s="7" t="s">
        <v>40</v>
      </c>
      <c r="G22" s="5">
        <f>VLOOKUP(B22,spotkania!$D$38:$F$44,3,0)</f>
        <v>0</v>
      </c>
      <c r="H22" s="5">
        <f>VLOOKUP(B22,spotkania!$D$48:$F$54,3,0)</f>
        <v>1</v>
      </c>
      <c r="I22" s="7" t="s">
        <v>40</v>
      </c>
      <c r="J22" s="5">
        <f>VLOOKUP(B22,spotkania!$D$68:$F$74,3,0)</f>
        <v>2</v>
      </c>
      <c r="K22" s="7" t="s">
        <v>40</v>
      </c>
      <c r="L22" s="5">
        <f>VLOOKUP(B22,spotkania!$D$88:$F$94,3,0)</f>
        <v>15</v>
      </c>
      <c r="M22" s="5">
        <f>VLOOKUP(B22,spotkania!$C$98:$E$104,3,0)</f>
        <v>0</v>
      </c>
      <c r="N22" s="5">
        <f>VLOOKUP(B22,spotkania!$C$108:$E$114,3,0)</f>
        <v>5</v>
      </c>
      <c r="O22" s="7" t="s">
        <v>40</v>
      </c>
      <c r="P22" s="5">
        <f>VLOOKUP(B22,spotkania!$D$128:$F$134,3,0)</f>
        <v>5</v>
      </c>
      <c r="Q22" s="5">
        <f>VLOOKUP(B22,spotkania!$D$138:$F$144,3,0)</f>
        <v>5</v>
      </c>
      <c r="R22" s="7" t="s">
        <v>40</v>
      </c>
    </row>
  </sheetData>
  <sheetProtection sort="0"/>
  <protectedRanges>
    <protectedRange sqref="B2:B22" name="Rozstęp1"/>
  </protectedRanges>
  <autoFilter ref="A1:R22" xr:uid="{00000000-0001-0000-0100-000000000000}">
    <sortState xmlns:xlrd2="http://schemas.microsoft.com/office/spreadsheetml/2017/richdata2" ref="A2:R22">
      <sortCondition descending="1" ref="C1:C22"/>
    </sortState>
  </autoFilter>
  <sortState xmlns:xlrd2="http://schemas.microsoft.com/office/spreadsheetml/2017/richdata2" ref="A2:R22">
    <sortCondition ref="A2:A22"/>
  </sortState>
  <conditionalFormatting sqref="D2:R22">
    <cfRule type="cellIs" dxfId="0" priority="1" operator="equal">
      <formula>"P"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spotkania</vt:lpstr>
      <vt:lpstr>tabela</vt:lpstr>
    </vt:vector>
  </TitlesOfParts>
  <Manager/>
  <Company>ORANGE FT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Rozbicki Dariusz - Detal</dc:creator>
  <cp:keywords/>
  <dc:description/>
  <cp:lastModifiedBy>Marcin Olborski</cp:lastModifiedBy>
  <cp:revision/>
  <dcterms:created xsi:type="dcterms:W3CDTF">2016-12-02T18:42:22Z</dcterms:created>
  <dcterms:modified xsi:type="dcterms:W3CDTF">2025-06-15T10:05:02Z</dcterms:modified>
  <cp:category/>
  <cp:contentStatus/>
</cp:coreProperties>
</file>